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5192" windowHeight="13032" tabRatio="826" firstSheet="1" activeTab="3"/>
  </bookViews>
  <sheets>
    <sheet name="cc6" sheetId="1" r:id="rId1"/>
    <sheet name="cc3" sheetId="2" r:id="rId2"/>
    <sheet name="cc3&amp;6" sheetId="4" r:id="rId3"/>
    <sheet name="SUMMARY" sheetId="8" r:id="rId4"/>
  </sheets>
  <externalReferences>
    <externalReference r:id="rId5"/>
  </externalReferences>
  <definedNames>
    <definedName name="B">'cc6'!$B:$B</definedName>
    <definedName name="peak1">'cc6'!$B:$B</definedName>
  </definedNames>
  <calcPr calcId="125725"/>
</workbook>
</file>

<file path=xl/calcChain.xml><?xml version="1.0" encoding="utf-8"?>
<calcChain xmlns="http://schemas.openxmlformats.org/spreadsheetml/2006/main">
  <c r="X3" i="1"/>
  <c r="X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2"/>
  <c r="W3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2"/>
  <c r="W15" i="2"/>
  <c r="X15"/>
  <c r="X3"/>
  <c r="X4"/>
  <c r="X5"/>
  <c r="X6"/>
  <c r="X7"/>
  <c r="X8"/>
  <c r="X9"/>
  <c r="X10"/>
  <c r="X11"/>
  <c r="X12"/>
  <c r="X13"/>
  <c r="X14"/>
  <c r="X2"/>
  <c r="W3"/>
  <c r="W4"/>
  <c r="W5"/>
  <c r="W6"/>
  <c r="W7"/>
  <c r="W8"/>
  <c r="W9"/>
  <c r="W10"/>
  <c r="W11"/>
  <c r="W12"/>
  <c r="W13"/>
  <c r="W14"/>
  <c r="W2"/>
  <c r="C34" i="1"/>
  <c r="D34"/>
  <c r="E34"/>
  <c r="F34"/>
  <c r="G34"/>
  <c r="H34"/>
  <c r="I34"/>
  <c r="C35"/>
  <c r="D35"/>
  <c r="E35"/>
  <c r="F35"/>
  <c r="G35"/>
  <c r="H35"/>
  <c r="I35"/>
  <c r="C36"/>
  <c r="D36"/>
  <c r="E36"/>
  <c r="F36"/>
  <c r="G36"/>
  <c r="H36"/>
  <c r="I36"/>
  <c r="B36"/>
  <c r="B35"/>
  <c r="B34"/>
  <c r="C20" i="2"/>
  <c r="D20"/>
  <c r="E20"/>
  <c r="F20"/>
  <c r="G20"/>
  <c r="H20"/>
  <c r="I20"/>
  <c r="C21"/>
  <c r="D21"/>
  <c r="E21"/>
  <c r="F21"/>
  <c r="G21"/>
  <c r="H21"/>
  <c r="I21"/>
  <c r="B21"/>
  <c r="B20"/>
  <c r="C19"/>
  <c r="D19"/>
  <c r="E19"/>
  <c r="F19"/>
  <c r="G19"/>
  <c r="H19"/>
  <c r="I19"/>
  <c r="B19"/>
  <c r="P15"/>
  <c r="R15" s="1"/>
  <c r="O15"/>
  <c r="Q15" s="1"/>
  <c r="X21" l="1"/>
  <c r="W21"/>
  <c r="X36" i="1"/>
  <c r="X35"/>
  <c r="X34"/>
  <c r="X20" i="2"/>
  <c r="X19"/>
  <c r="W20"/>
  <c r="W19"/>
  <c r="R30" i="1"/>
  <c r="P30"/>
  <c r="O30"/>
  <c r="Q30" s="1"/>
  <c r="P4" l="1"/>
  <c r="R4" s="1"/>
  <c r="P5"/>
  <c r="R5" s="1"/>
  <c r="P6"/>
  <c r="R6" s="1"/>
  <c r="P7"/>
  <c r="R7" s="1"/>
  <c r="P8"/>
  <c r="R8" s="1"/>
  <c r="P9"/>
  <c r="R9" s="1"/>
  <c r="P10"/>
  <c r="R10" s="1"/>
  <c r="P11"/>
  <c r="R11" s="1"/>
  <c r="P12"/>
  <c r="R12" s="1"/>
  <c r="P13"/>
  <c r="R13" s="1"/>
  <c r="P14"/>
  <c r="R14" s="1"/>
  <c r="P15"/>
  <c r="R15" s="1"/>
  <c r="P16"/>
  <c r="R16" s="1"/>
  <c r="P17"/>
  <c r="R17" s="1"/>
  <c r="P18"/>
  <c r="R18" s="1"/>
  <c r="P19"/>
  <c r="R19" s="1"/>
  <c r="P20"/>
  <c r="R20" s="1"/>
  <c r="P21"/>
  <c r="R21" s="1"/>
  <c r="P22"/>
  <c r="R22" s="1"/>
  <c r="P23"/>
  <c r="R23" s="1"/>
  <c r="P24"/>
  <c r="R24" s="1"/>
  <c r="P25"/>
  <c r="R25" s="1"/>
  <c r="P26"/>
  <c r="R26" s="1"/>
  <c r="P27"/>
  <c r="R27" s="1"/>
  <c r="P28"/>
  <c r="R28" s="1"/>
  <c r="P29"/>
  <c r="R29" s="1"/>
  <c r="O4"/>
  <c r="Q4" s="1"/>
  <c r="O5"/>
  <c r="Q5" s="1"/>
  <c r="O6"/>
  <c r="Q6" s="1"/>
  <c r="O7"/>
  <c r="Q7" s="1"/>
  <c r="O8"/>
  <c r="Q8" s="1"/>
  <c r="O9"/>
  <c r="Q9" s="1"/>
  <c r="O10"/>
  <c r="Q10" s="1"/>
  <c r="O11"/>
  <c r="Q11" s="1"/>
  <c r="O12"/>
  <c r="Q12" s="1"/>
  <c r="O13"/>
  <c r="Q13" s="1"/>
  <c r="O14"/>
  <c r="Q14" s="1"/>
  <c r="O15"/>
  <c r="Q15" s="1"/>
  <c r="O16"/>
  <c r="Q16" s="1"/>
  <c r="O17"/>
  <c r="Q17" s="1"/>
  <c r="O18"/>
  <c r="Q18" s="1"/>
  <c r="O19"/>
  <c r="Q19" s="1"/>
  <c r="O20"/>
  <c r="Q20" s="1"/>
  <c r="O21"/>
  <c r="Q21" s="1"/>
  <c r="O22"/>
  <c r="Q22" s="1"/>
  <c r="O23"/>
  <c r="Q23" s="1"/>
  <c r="O24"/>
  <c r="Q24" s="1"/>
  <c r="O25"/>
  <c r="Q25" s="1"/>
  <c r="O26"/>
  <c r="Q26" s="1"/>
  <c r="O27"/>
  <c r="Q27" s="1"/>
  <c r="O28"/>
  <c r="Q28" s="1"/>
  <c r="O29"/>
  <c r="Q29" s="1"/>
  <c r="P3"/>
  <c r="R3" s="1"/>
  <c r="O3"/>
  <c r="Q3" s="1"/>
  <c r="P2"/>
  <c r="O2"/>
  <c r="P5" i="2"/>
  <c r="R5" s="1"/>
  <c r="P6"/>
  <c r="R6" s="1"/>
  <c r="P7"/>
  <c r="R7" s="1"/>
  <c r="P8"/>
  <c r="R8" s="1"/>
  <c r="P9"/>
  <c r="R9" s="1"/>
  <c r="P10"/>
  <c r="R10" s="1"/>
  <c r="P11"/>
  <c r="R11" s="1"/>
  <c r="P12"/>
  <c r="R12" s="1"/>
  <c r="P13"/>
  <c r="R13" s="1"/>
  <c r="P14"/>
  <c r="R14" s="1"/>
  <c r="P4"/>
  <c r="R4" s="1"/>
  <c r="P3"/>
  <c r="R3" s="1"/>
  <c r="P2"/>
  <c r="O5"/>
  <c r="Q5" s="1"/>
  <c r="O6"/>
  <c r="Q6" s="1"/>
  <c r="O7"/>
  <c r="Q7" s="1"/>
  <c r="O8"/>
  <c r="Q8" s="1"/>
  <c r="O9"/>
  <c r="Q9" s="1"/>
  <c r="O10"/>
  <c r="Q10" s="1"/>
  <c r="O11"/>
  <c r="Q11" s="1"/>
  <c r="O12"/>
  <c r="Q12" s="1"/>
  <c r="O13"/>
  <c r="Q13" s="1"/>
  <c r="O14"/>
  <c r="Q14" s="1"/>
  <c r="O4"/>
  <c r="Q4" s="1"/>
  <c r="O3"/>
  <c r="Q3" s="1"/>
  <c r="O2"/>
  <c r="P34" i="1" l="1"/>
  <c r="P35"/>
  <c r="P36"/>
  <c r="O34"/>
  <c r="O35"/>
  <c r="O36"/>
  <c r="W36"/>
  <c r="W34"/>
  <c r="W35"/>
  <c r="Q2" i="2"/>
  <c r="O20"/>
  <c r="O19"/>
  <c r="O21"/>
  <c r="P20"/>
  <c r="P21"/>
  <c r="P19"/>
  <c r="R2" i="1"/>
  <c r="Q2"/>
  <c r="R2" i="2"/>
  <c r="Q34" i="1" l="1"/>
  <c r="Q35"/>
  <c r="Q36"/>
  <c r="R34"/>
  <c r="R35"/>
  <c r="R36"/>
  <c r="R21" i="2"/>
  <c r="R19"/>
  <c r="R20"/>
  <c r="Q20"/>
  <c r="Q21"/>
  <c r="Q19"/>
</calcChain>
</file>

<file path=xl/sharedStrings.xml><?xml version="1.0" encoding="utf-8"?>
<sst xmlns="http://schemas.openxmlformats.org/spreadsheetml/2006/main" count="152" uniqueCount="65">
  <si>
    <t>2 rise slope</t>
  </si>
  <si>
    <t>14n04053</t>
  </si>
  <si>
    <t>1 rise slope</t>
  </si>
  <si>
    <t>1 decay slope</t>
  </si>
  <si>
    <t>2 decay slope</t>
  </si>
  <si>
    <t>2 peaktime</t>
  </si>
  <si>
    <t>14o30039</t>
  </si>
  <si>
    <t>1peaktime</t>
  </si>
  <si>
    <t>Not found</t>
  </si>
  <si>
    <t>14o31024</t>
  </si>
  <si>
    <t>14o16025</t>
  </si>
  <si>
    <t>14n03061</t>
  </si>
  <si>
    <t>14n20002</t>
  </si>
  <si>
    <t>14n19001</t>
  </si>
  <si>
    <t>14n18082</t>
  </si>
  <si>
    <t>14n17095</t>
  </si>
  <si>
    <t>14n11002</t>
  </si>
  <si>
    <t>14n10053</t>
  </si>
  <si>
    <t>14n13011</t>
  </si>
  <si>
    <t>14o15045</t>
  </si>
  <si>
    <t>14o14030</t>
  </si>
  <si>
    <t>14o14049</t>
  </si>
  <si>
    <t>14o03013</t>
  </si>
  <si>
    <t>14o15007</t>
  </si>
  <si>
    <t>14o03051</t>
  </si>
  <si>
    <t>14o02002</t>
  </si>
  <si>
    <t>14o02039</t>
  </si>
  <si>
    <t>14o01003</t>
  </si>
  <si>
    <t>14o01053</t>
  </si>
  <si>
    <t>14d09060</t>
  </si>
  <si>
    <t>14d10002</t>
  </si>
  <si>
    <t>14d11088</t>
  </si>
  <si>
    <t>14d12002</t>
  </si>
  <si>
    <t>14d15110</t>
  </si>
  <si>
    <t>14d17005</t>
  </si>
  <si>
    <t>14d18002</t>
  </si>
  <si>
    <t>cc3sd=</t>
  </si>
  <si>
    <t>cc3se=</t>
  </si>
  <si>
    <t>cc6sd=</t>
  </si>
  <si>
    <t>cc6se=</t>
  </si>
  <si>
    <t>Peak1 ampl., mV</t>
  </si>
  <si>
    <t>Peak2 ampl., mV</t>
  </si>
  <si>
    <t>Peak2 cv, m/s</t>
  </si>
  <si>
    <t>Peak1 cv, m/s</t>
  </si>
  <si>
    <t>Peak1 lat., ms</t>
  </si>
  <si>
    <t>Peak2 lat, ms</t>
  </si>
  <si>
    <t>Peak1 area, mV*ms</t>
  </si>
  <si>
    <t>Peak2 area, mV*ms</t>
  </si>
  <si>
    <t>Peak1 half-width, ms</t>
  </si>
  <si>
    <t>Peak2 half-width, ms</t>
  </si>
  <si>
    <t>Anterior=cc3</t>
  </si>
  <si>
    <t>Posterior = cc6</t>
  </si>
  <si>
    <t>Area ratio Peak2/Peak1</t>
  </si>
  <si>
    <t>14o30003</t>
  </si>
  <si>
    <t>Anterior (cc3; n=14)</t>
  </si>
  <si>
    <t>Posterior (cc6; n=29)</t>
  </si>
  <si>
    <t>Ampl. ratio Peak2/Peak1</t>
  </si>
  <si>
    <t>cc3mean</t>
  </si>
  <si>
    <t>cc3sd</t>
  </si>
  <si>
    <t>cc3se</t>
  </si>
  <si>
    <t>cc6mean</t>
  </si>
  <si>
    <t>cc6sd</t>
  </si>
  <si>
    <t>cc6se</t>
  </si>
  <si>
    <t>CC3 (n=14)</t>
  </si>
  <si>
    <t>CC6 (n=29)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</si>
</sst>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2" fontId="3" fillId="0" borderId="0" xfId="0" applyNumberFormat="1" applyFont="1"/>
    <xf numFmtId="2" fontId="0" fillId="0" borderId="0" xfId="0" applyNumberFormat="1"/>
    <xf numFmtId="0" fontId="0" fillId="0" borderId="0" xfId="0" applyFill="1"/>
    <xf numFmtId="0" fontId="0" fillId="0" borderId="0" xfId="0" applyFill="1" applyAlignment="1">
      <alignment horizontal="center"/>
    </xf>
    <xf numFmtId="2" fontId="0" fillId="0" borderId="0" xfId="0" applyNumberFormat="1" applyFill="1"/>
    <xf numFmtId="2" fontId="0" fillId="0" borderId="0" xfId="0" applyNumberFormat="1" applyAlignment="1">
      <alignment horizontal="center"/>
    </xf>
    <xf numFmtId="0" fontId="3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vertical="top" wrapText="1"/>
    </xf>
    <xf numFmtId="2" fontId="3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center"/>
    </xf>
    <xf numFmtId="2" fontId="3" fillId="0" borderId="0" xfId="0" applyNumberFormat="1" applyFont="1" applyFill="1"/>
    <xf numFmtId="0" fontId="0" fillId="0" borderId="0" xfId="0" applyFont="1" applyFill="1"/>
    <xf numFmtId="0" fontId="0" fillId="0" borderId="0" xfId="0" applyFont="1" applyAlignment="1">
      <alignment horizontal="right"/>
    </xf>
    <xf numFmtId="0" fontId="0" fillId="0" borderId="0" xfId="0" applyFont="1"/>
    <xf numFmtId="2" fontId="0" fillId="0" borderId="0" xfId="0" applyNumberFormat="1" applyFont="1"/>
    <xf numFmtId="2" fontId="0" fillId="0" borderId="0" xfId="0" applyNumberFormat="1" applyFont="1" applyFill="1" applyAlignment="1">
      <alignment horizontal="center"/>
    </xf>
    <xf numFmtId="2" fontId="0" fillId="0" borderId="0" xfId="0" applyNumberFormat="1" applyFont="1" applyFill="1"/>
    <xf numFmtId="0" fontId="0" fillId="0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2" fontId="3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/>
    <xf numFmtId="2" fontId="4" fillId="0" borderId="0" xfId="0" applyNumberFormat="1" applyFont="1" applyFill="1"/>
    <xf numFmtId="0" fontId="4" fillId="0" borderId="0" xfId="1" applyFont="1" applyFill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0.11582567804024529"/>
          <c:y val="5.1400554097404488E-2"/>
          <c:w val="0.85939785651793565"/>
          <c:h val="0.57020596383785349"/>
        </c:manualLayout>
      </c:layout>
      <c:barChart>
        <c:barDir val="col"/>
        <c:grouping val="clustered"/>
        <c:ser>
          <c:idx val="0"/>
          <c:order val="0"/>
          <c:tx>
            <c:strRef>
              <c:f>'cc3&amp;6'!$A$2</c:f>
              <c:strCache>
                <c:ptCount val="1"/>
                <c:pt idx="0">
                  <c:v>Anterior (cc3; n=14)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plus"/>
            <c:errValType val="cust"/>
            <c:plus>
              <c:numRef>
                <c:f>('cc3&amp;6'!$B$8:$C$8,'cc3&amp;6'!$F$8:$I$8,'cc3&amp;6'!$Q$8:$R$8)</c:f>
                <c:numCache>
                  <c:formatCode>General</c:formatCode>
                  <c:ptCount val="8"/>
                  <c:pt idx="0">
                    <c:v>4.1910000000000003E-2</c:v>
                  </c:pt>
                  <c:pt idx="1">
                    <c:v>6.6899999999999998E-3</c:v>
                  </c:pt>
                  <c:pt idx="2">
                    <c:v>9.5880000000000007E-2</c:v>
                  </c:pt>
                  <c:pt idx="3">
                    <c:v>2.9219999999999999E-2</c:v>
                  </c:pt>
                  <c:pt idx="4">
                    <c:v>0.12690000000000001</c:v>
                  </c:pt>
                  <c:pt idx="5">
                    <c:v>0.38191000000000003</c:v>
                  </c:pt>
                  <c:pt idx="6">
                    <c:v>5.3060777028371434E-2</c:v>
                  </c:pt>
                  <c:pt idx="7">
                    <c:v>8.1137291173294865E-3</c:v>
                  </c:pt>
                </c:numCache>
              </c:numRef>
            </c:plus>
          </c:errBars>
          <c:cat>
            <c:strRef>
              <c:f>('cc3&amp;6'!$B$1:$C$1,'cc3&amp;6'!$F$1:$I$1,'cc3&amp;6'!$Q$1:$R$1)</c:f>
              <c:strCache>
                <c:ptCount val="8"/>
                <c:pt idx="0">
                  <c:v>Peak1 ampl., mV</c:v>
                </c:pt>
                <c:pt idx="1">
                  <c:v>Peak2 ampl., mV</c:v>
                </c:pt>
                <c:pt idx="2">
                  <c:v>Peak1 area, mV*ms</c:v>
                </c:pt>
                <c:pt idx="3">
                  <c:v>Peak2 area, mV*ms</c:v>
                </c:pt>
                <c:pt idx="4">
                  <c:v>Peak1 half-width, ms</c:v>
                </c:pt>
                <c:pt idx="5">
                  <c:v>Peak2 half-width, ms</c:v>
                </c:pt>
                <c:pt idx="6">
                  <c:v>Peak1 cv, m/s</c:v>
                </c:pt>
                <c:pt idx="7">
                  <c:v>Peak2 cv, m/s</c:v>
                </c:pt>
              </c:strCache>
            </c:strRef>
          </c:cat>
          <c:val>
            <c:numRef>
              <c:f>('cc3&amp;6'!$B$2:$C$2,'cc3&amp;6'!$F$2:$I$2,'cc3&amp;6'!$Q$2:$R$2)</c:f>
              <c:numCache>
                <c:formatCode>General</c:formatCode>
                <c:ptCount val="8"/>
                <c:pt idx="0">
                  <c:v>0.2592986468225717</c:v>
                </c:pt>
                <c:pt idx="1">
                  <c:v>4.8030923852431004E-2</c:v>
                </c:pt>
                <c:pt idx="2">
                  <c:v>0.57954817478145848</c:v>
                </c:pt>
                <c:pt idx="3">
                  <c:v>0.17719987673418863</c:v>
                </c:pt>
                <c:pt idx="4">
                  <c:v>2.2081898280552408</c:v>
                </c:pt>
                <c:pt idx="5">
                  <c:v>2.8033268920012833</c:v>
                </c:pt>
                <c:pt idx="6" formatCode="0.00">
                  <c:v>1.4349590726332946</c:v>
                </c:pt>
                <c:pt idx="7" formatCode="0.00">
                  <c:v>0.37413032292227427</c:v>
                </c:pt>
              </c:numCache>
            </c:numRef>
          </c:val>
        </c:ser>
        <c:ser>
          <c:idx val="1"/>
          <c:order val="1"/>
          <c:tx>
            <c:strRef>
              <c:f>'cc3&amp;6'!$A$3</c:f>
              <c:strCache>
                <c:ptCount val="1"/>
                <c:pt idx="0">
                  <c:v>Posterior (cc6; n=29)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errBars>
            <c:errBarType val="plus"/>
            <c:errValType val="cust"/>
            <c:plus>
              <c:numRef>
                <c:f>('cc3&amp;6'!$B$9:$C$9,'cc3&amp;6'!$F$9:$I$9,'cc3&amp;6'!$Q$9:$R$9)</c:f>
                <c:numCache>
                  <c:formatCode>General</c:formatCode>
                  <c:ptCount val="8"/>
                  <c:pt idx="0">
                    <c:v>8.992E-2</c:v>
                  </c:pt>
                  <c:pt idx="1">
                    <c:v>1.8960000000000001E-2</c:v>
                  </c:pt>
                  <c:pt idx="2">
                    <c:v>0.16367999999999999</c:v>
                  </c:pt>
                  <c:pt idx="3">
                    <c:v>8.3430000000000004E-2</c:v>
                  </c:pt>
                  <c:pt idx="4">
                    <c:v>4.7600000000000003E-2</c:v>
                  </c:pt>
                  <c:pt idx="5">
                    <c:v>0.15709000000000001</c:v>
                  </c:pt>
                  <c:pt idx="6">
                    <c:v>0.18489437723263494</c:v>
                  </c:pt>
                  <c:pt idx="7">
                    <c:v>3.8481139167214864E-2</c:v>
                  </c:pt>
                </c:numCache>
              </c:numRef>
            </c:plus>
          </c:errBars>
          <c:cat>
            <c:strRef>
              <c:f>('cc3&amp;6'!$B$1:$C$1,'cc3&amp;6'!$F$1:$I$1,'cc3&amp;6'!$Q$1:$R$1)</c:f>
              <c:strCache>
                <c:ptCount val="8"/>
                <c:pt idx="0">
                  <c:v>Peak1 ampl., mV</c:v>
                </c:pt>
                <c:pt idx="1">
                  <c:v>Peak2 ampl., mV</c:v>
                </c:pt>
                <c:pt idx="2">
                  <c:v>Peak1 area, mV*ms</c:v>
                </c:pt>
                <c:pt idx="3">
                  <c:v>Peak2 area, mV*ms</c:v>
                </c:pt>
                <c:pt idx="4">
                  <c:v>Peak1 half-width, ms</c:v>
                </c:pt>
                <c:pt idx="5">
                  <c:v>Peak2 half-width, ms</c:v>
                </c:pt>
                <c:pt idx="6">
                  <c:v>Peak1 cv, m/s</c:v>
                </c:pt>
                <c:pt idx="7">
                  <c:v>Peak2 cv, m/s</c:v>
                </c:pt>
              </c:strCache>
            </c:strRef>
          </c:cat>
          <c:val>
            <c:numRef>
              <c:f>('cc3&amp;6'!$B$3:$C$3,'cc3&amp;6'!$F$3:$I$3,'cc3&amp;6'!$P$3:$Q$3)</c:f>
              <c:numCache>
                <c:formatCode>General</c:formatCode>
                <c:ptCount val="8"/>
                <c:pt idx="0">
                  <c:v>0.97848999999999997</c:v>
                </c:pt>
                <c:pt idx="1">
                  <c:v>0.20695</c:v>
                </c:pt>
                <c:pt idx="2">
                  <c:v>2.05619</c:v>
                </c:pt>
                <c:pt idx="3">
                  <c:v>0.87856000000000001</c:v>
                </c:pt>
                <c:pt idx="4">
                  <c:v>2.0772699999999999</c:v>
                </c:pt>
                <c:pt idx="5">
                  <c:v>4.1615500000000001</c:v>
                </c:pt>
                <c:pt idx="6" formatCode="0.00">
                  <c:v>11.066143119267002</c:v>
                </c:pt>
                <c:pt idx="7" formatCode="0.00">
                  <c:v>1.6447367836636477</c:v>
                </c:pt>
              </c:numCache>
            </c:numRef>
          </c:val>
        </c:ser>
        <c:axId val="99704192"/>
        <c:axId val="99861632"/>
      </c:barChart>
      <c:catAx>
        <c:axId val="99704192"/>
        <c:scaling>
          <c:orientation val="minMax"/>
        </c:scaling>
        <c:axPos val="b"/>
        <c:numFmt formatCode="General" sourceLinked="1"/>
        <c:tickLblPos val="nextTo"/>
        <c:crossAx val="99861632"/>
        <c:crosses val="autoZero"/>
        <c:auto val="1"/>
        <c:lblAlgn val="ctr"/>
        <c:lblOffset val="100"/>
      </c:catAx>
      <c:valAx>
        <c:axId val="99861632"/>
        <c:scaling>
          <c:orientation val="minMax"/>
        </c:scaling>
        <c:axPos val="l"/>
        <c:numFmt formatCode="General" sourceLinked="1"/>
        <c:tickLblPos val="nextTo"/>
        <c:crossAx val="997041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5022353455818024"/>
          <c:y val="5.0426532447875122E-2"/>
          <c:w val="0.28866535433070867"/>
          <c:h val="0.16743438320210102"/>
        </c:manualLayout>
      </c:layout>
      <c:spPr>
        <a:solidFill>
          <a:schemeClr val="bg1"/>
        </a:solidFill>
      </c:spPr>
    </c:legend>
    <c:plotVisOnly val="1"/>
    <c:dispBlanksAs val="gap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0.13619378827646544"/>
          <c:y val="5.1400554097404488E-2"/>
          <c:w val="0.82669641294838581"/>
          <c:h val="0.52011920384951882"/>
        </c:manualLayout>
      </c:layout>
      <c:barChart>
        <c:barDir val="col"/>
        <c:grouping val="clustered"/>
        <c:ser>
          <c:idx val="0"/>
          <c:order val="0"/>
          <c:tx>
            <c:strRef>
              <c:f>[1]wt!$A$12</c:f>
              <c:strCache>
                <c:ptCount val="1"/>
                <c:pt idx="0">
                  <c:v>CC3 (n=14)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plus"/>
            <c:errValType val="cust"/>
            <c:plus>
              <c:numRef>
                <c:f>([1]wt!$B$5:$C$5,[1]wt!$F$5:$I$5,[1]wt!$Q$5:$R$5,[1]wt!$T$5:$U$5,[1]wt!$W$5:$X$5)</c:f>
                <c:numCache>
                  <c:formatCode>General</c:formatCode>
                  <c:ptCount val="12"/>
                  <c:pt idx="0">
                    <c:v>5.6914383418946932E-2</c:v>
                  </c:pt>
                  <c:pt idx="1">
                    <c:v>6.1908480252339847E-3</c:v>
                  </c:pt>
                  <c:pt idx="2">
                    <c:v>0.12528938816270629</c:v>
                  </c:pt>
                  <c:pt idx="3">
                    <c:v>2.7549537657621942E-2</c:v>
                  </c:pt>
                  <c:pt idx="4">
                    <c:v>0.11911098519898621</c:v>
                  </c:pt>
                  <c:pt idx="5">
                    <c:v>0.35371603298806165</c:v>
                  </c:pt>
                  <c:pt idx="6">
                    <c:v>5.203878234409598E-2</c:v>
                  </c:pt>
                  <c:pt idx="7">
                    <c:v>7.872820620057756E-3</c:v>
                  </c:pt>
                  <c:pt idx="8">
                    <c:v>0.16456021024035075</c:v>
                  </c:pt>
                  <c:pt idx="9">
                    <c:v>0.33852575386262318</c:v>
                  </c:pt>
                  <c:pt idx="10">
                    <c:v>2.5971513220672676E-2</c:v>
                  </c:pt>
                  <c:pt idx="11">
                    <c:v>5.7089683367063299E-2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([1]wt!$B$1,[1]wt!$C$1,[1]wt!$F$1,[1]wt!$G$1,[1]wt!$H$1,[1]wt!$I$1,[1]wt!$Q$1,[1]wt!$R$1,[1]wt!$T$1,[1]wt!$U$1,[1]wt!$W$1,[1]wt!$X$1)</c:f>
              <c:strCache>
                <c:ptCount val="12"/>
                <c:pt idx="0">
                  <c:v>peak 1 ampl., mV</c:v>
                </c:pt>
                <c:pt idx="1">
                  <c:v>peak 2 ampl., mV</c:v>
                </c:pt>
                <c:pt idx="2">
                  <c:v>peak 1 area, mV*ms</c:v>
                </c:pt>
                <c:pt idx="3">
                  <c:v>peak 2 area, mV*ms</c:v>
                </c:pt>
                <c:pt idx="4">
                  <c:v>peak 1 half-width, ms</c:v>
                </c:pt>
                <c:pt idx="5">
                  <c:v>peak 2 half-width, ms</c:v>
                </c:pt>
                <c:pt idx="6">
                  <c:v>peak 1 CV, m/s</c:v>
                </c:pt>
                <c:pt idx="7">
                  <c:v>peak 2 CV, m/s</c:v>
                </c:pt>
                <c:pt idx="8">
                  <c:v>peak 1 sub-components, n</c:v>
                </c:pt>
                <c:pt idx="9">
                  <c:v>peak 2 sub-components, n</c:v>
                </c:pt>
                <c:pt idx="10">
                  <c:v>peak 2 / peak 1 ampl.</c:v>
                </c:pt>
                <c:pt idx="11">
                  <c:v>peak 2 / peak 1 area</c:v>
                </c:pt>
              </c:strCache>
            </c:strRef>
          </c:cat>
          <c:val>
            <c:numRef>
              <c:f>([1]wt!$B$18:$C$18,[1]wt!$F$18:$G$18,[1]wt!$H$18:$I$18,[1]wt!$Q$18:$R$18,[1]wt!$T$18:$U$18,[1]wt!$W$18,[1]wt!$X$18)</c:f>
              <c:numCache>
                <c:formatCode>General</c:formatCode>
                <c:ptCount val="12"/>
                <c:pt idx="0">
                  <c:v>0.2592986468225717</c:v>
                </c:pt>
                <c:pt idx="1">
                  <c:v>4.8030923852431004E-2</c:v>
                </c:pt>
                <c:pt idx="2">
                  <c:v>0.57954817478145848</c:v>
                </c:pt>
                <c:pt idx="3">
                  <c:v>0.17719987673418863</c:v>
                </c:pt>
                <c:pt idx="4">
                  <c:v>2.2081898280552408</c:v>
                </c:pt>
                <c:pt idx="5">
                  <c:v>2.8033268920012833</c:v>
                </c:pt>
                <c:pt idx="6">
                  <c:v>1.4349590726332946</c:v>
                </c:pt>
                <c:pt idx="7">
                  <c:v>0.37413032292227427</c:v>
                </c:pt>
                <c:pt idx="8">
                  <c:v>3.9285714285714284</c:v>
                </c:pt>
                <c:pt idx="9">
                  <c:v>4.2857142857142856</c:v>
                </c:pt>
                <c:pt idx="10">
                  <c:v>0.23510920522033116</c:v>
                </c:pt>
                <c:pt idx="11">
                  <c:v>0.38723885519110107</c:v>
                </c:pt>
              </c:numCache>
            </c:numRef>
          </c:val>
        </c:ser>
        <c:ser>
          <c:idx val="1"/>
          <c:order val="1"/>
          <c:tx>
            <c:strRef>
              <c:f>[1]wt!$A$13</c:f>
              <c:strCache>
                <c:ptCount val="1"/>
                <c:pt idx="0">
                  <c:v>CC6 (n=29)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errBars>
            <c:errBarType val="plus"/>
            <c:errValType val="fixedVal"/>
            <c:val val="0.5"/>
          </c:errBars>
          <c:cat>
            <c:strRef>
              <c:f>([1]wt!$B$1,[1]wt!$C$1,[1]wt!$F$1,[1]wt!$G$1,[1]wt!$H$1,[1]wt!$I$1,[1]wt!$Q$1,[1]wt!$R$1,[1]wt!$T$1,[1]wt!$U$1,[1]wt!$W$1,[1]wt!$X$1)</c:f>
              <c:strCache>
                <c:ptCount val="12"/>
                <c:pt idx="0">
                  <c:v>peak 1 ampl., mV</c:v>
                </c:pt>
                <c:pt idx="1">
                  <c:v>peak 2 ampl., mV</c:v>
                </c:pt>
                <c:pt idx="2">
                  <c:v>peak 1 area, mV*ms</c:v>
                </c:pt>
                <c:pt idx="3">
                  <c:v>peak 2 area, mV*ms</c:v>
                </c:pt>
                <c:pt idx="4">
                  <c:v>peak 1 half-width, ms</c:v>
                </c:pt>
                <c:pt idx="5">
                  <c:v>peak 2 half-width, ms</c:v>
                </c:pt>
                <c:pt idx="6">
                  <c:v>peak 1 CV, m/s</c:v>
                </c:pt>
                <c:pt idx="7">
                  <c:v>peak 2 CV, m/s</c:v>
                </c:pt>
                <c:pt idx="8">
                  <c:v>peak 1 sub-components, n</c:v>
                </c:pt>
                <c:pt idx="9">
                  <c:v>peak 2 sub-components, n</c:v>
                </c:pt>
                <c:pt idx="10">
                  <c:v>peak 2 / peak 1 ampl.</c:v>
                </c:pt>
                <c:pt idx="11">
                  <c:v>peak 2 / peak 1 area</c:v>
                </c:pt>
              </c:strCache>
            </c:strRef>
          </c:cat>
          <c:val>
            <c:numRef>
              <c:f>([1]wt!$B$19:$C$19,[1]wt!$F$19:$G$19,[1]wt!$H$19:$I$19,[1]wt!$Q$19:$R$19,[1]wt!$T$19:$U$19,[1]wt!$W$19,[1]wt!$X$19)</c:f>
              <c:numCache>
                <c:formatCode>General</c:formatCode>
                <c:ptCount val="12"/>
                <c:pt idx="0">
                  <c:v>0.97973174601949331</c:v>
                </c:pt>
                <c:pt idx="1">
                  <c:v>0.20605101267798201</c:v>
                </c:pt>
                <c:pt idx="2">
                  <c:v>2.067756342476808</c:v>
                </c:pt>
                <c:pt idx="3">
                  <c:v>0.86825949672994751</c:v>
                </c:pt>
                <c:pt idx="4">
                  <c:v>2.0818024832626825</c:v>
                </c:pt>
                <c:pt idx="5">
                  <c:v>4.1379697733911938</c:v>
                </c:pt>
                <c:pt idx="6">
                  <c:v>1.6362325005772616</c:v>
                </c:pt>
                <c:pt idx="7">
                  <c:v>0.36428621575461417</c:v>
                </c:pt>
                <c:pt idx="8">
                  <c:v>4.068965517241379</c:v>
                </c:pt>
                <c:pt idx="9">
                  <c:v>3.2758620689655173</c:v>
                </c:pt>
                <c:pt idx="10">
                  <c:v>0.21763173495825353</c:v>
                </c:pt>
                <c:pt idx="11">
                  <c:v>0.43038427702727533</c:v>
                </c:pt>
              </c:numCache>
            </c:numRef>
          </c:val>
        </c:ser>
        <c:axId val="105560320"/>
        <c:axId val="105566208"/>
      </c:barChart>
      <c:catAx>
        <c:axId val="105560320"/>
        <c:scaling>
          <c:orientation val="minMax"/>
        </c:scaling>
        <c:axPos val="b"/>
        <c:tickLblPos val="nextTo"/>
        <c:crossAx val="105566208"/>
        <c:crosses val="autoZero"/>
        <c:auto val="1"/>
        <c:lblAlgn val="ctr"/>
        <c:lblOffset val="100"/>
      </c:catAx>
      <c:valAx>
        <c:axId val="105566208"/>
        <c:scaling>
          <c:orientation val="minMax"/>
        </c:scaling>
        <c:axPos val="l"/>
        <c:majorGridlines/>
        <c:numFmt formatCode="General" sourceLinked="1"/>
        <c:tickLblPos val="nextTo"/>
        <c:crossAx val="105560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900131233595798"/>
          <c:y val="5.0542067658209393E-2"/>
          <c:w val="0.28155424321959782"/>
          <c:h val="0.16664223725074739"/>
        </c:manualLayout>
      </c:layout>
    </c:legend>
    <c:plotVisOnly val="1"/>
    <c:dispBlanksAs val="gap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0.10811045494313255"/>
          <c:y val="5.1400554097404488E-2"/>
          <c:w val="0.84366863517060375"/>
          <c:h val="0.52011920384951882"/>
        </c:manualLayout>
      </c:layout>
      <c:barChart>
        <c:barDir val="col"/>
        <c:grouping val="clustered"/>
        <c:ser>
          <c:idx val="0"/>
          <c:order val="0"/>
          <c:tx>
            <c:strRef>
              <c:f>[1]wt!$A$12</c:f>
              <c:strCache>
                <c:ptCount val="1"/>
                <c:pt idx="0">
                  <c:v>CC3 (n=14)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plus"/>
            <c:errValType val="cust"/>
            <c:plus>
              <c:numRef>
                <c:f>([1]wt!$B$5:$C$5,[1]wt!$F$5:$G$5,[1]wt!$W$5:$X$5)</c:f>
                <c:numCache>
                  <c:formatCode>General</c:formatCode>
                  <c:ptCount val="6"/>
                  <c:pt idx="0">
                    <c:v>5.6914383418946932E-2</c:v>
                  </c:pt>
                  <c:pt idx="1">
                    <c:v>6.1908480252339847E-3</c:v>
                  </c:pt>
                  <c:pt idx="2">
                    <c:v>0.12528938816270629</c:v>
                  </c:pt>
                  <c:pt idx="3">
                    <c:v>2.7549537657621942E-2</c:v>
                  </c:pt>
                  <c:pt idx="4">
                    <c:v>2.5971513220672676E-2</c:v>
                  </c:pt>
                  <c:pt idx="5">
                    <c:v>5.7089683367063299E-2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([1]wt!$B$1:$C$1,[1]wt!$F$1:$G$1,[1]wt!$W$1:$X$1)</c:f>
              <c:strCache>
                <c:ptCount val="6"/>
                <c:pt idx="0">
                  <c:v>peak 1 ampl., mV</c:v>
                </c:pt>
                <c:pt idx="1">
                  <c:v>peak 2 ampl., mV</c:v>
                </c:pt>
                <c:pt idx="2">
                  <c:v>peak 1 area, mV*ms</c:v>
                </c:pt>
                <c:pt idx="3">
                  <c:v>peak 2 area, mV*ms</c:v>
                </c:pt>
                <c:pt idx="4">
                  <c:v>peak 2 / peak 1 ampl.</c:v>
                </c:pt>
                <c:pt idx="5">
                  <c:v>peak 2 / peak 1 area</c:v>
                </c:pt>
              </c:strCache>
            </c:strRef>
          </c:cat>
          <c:val>
            <c:numRef>
              <c:f>([1]wt!$B$18:$C$18,[1]wt!$F$18:$G$18,[1]wt!$W$18:$X$18)</c:f>
              <c:numCache>
                <c:formatCode>General</c:formatCode>
                <c:ptCount val="6"/>
                <c:pt idx="0">
                  <c:v>0.2592986468225717</c:v>
                </c:pt>
                <c:pt idx="1">
                  <c:v>4.8030923852431004E-2</c:v>
                </c:pt>
                <c:pt idx="2">
                  <c:v>0.57954817478145848</c:v>
                </c:pt>
                <c:pt idx="3">
                  <c:v>0.17719987673418863</c:v>
                </c:pt>
                <c:pt idx="4">
                  <c:v>0.23510920522033116</c:v>
                </c:pt>
                <c:pt idx="5">
                  <c:v>0.38723885519110107</c:v>
                </c:pt>
              </c:numCache>
            </c:numRef>
          </c:val>
        </c:ser>
        <c:ser>
          <c:idx val="1"/>
          <c:order val="1"/>
          <c:tx>
            <c:strRef>
              <c:f>[1]wt!$A$13</c:f>
              <c:strCache>
                <c:ptCount val="1"/>
                <c:pt idx="0">
                  <c:v>CC6 (n=29)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errBars>
            <c:errBarType val="plus"/>
            <c:errValType val="cust"/>
            <c:plus>
              <c:numRef>
                <c:f>([1]wt!$B$9:$C$9,[1]wt!$F$9:$G$9,[1]wt!$W$9:$X$9)</c:f>
                <c:numCache>
                  <c:formatCode>General</c:formatCode>
                  <c:ptCount val="6"/>
                  <c:pt idx="0">
                    <c:v>8.6777666945610343E-2</c:v>
                  </c:pt>
                  <c:pt idx="1">
                    <c:v>1.8315591645153555E-2</c:v>
                  </c:pt>
                  <c:pt idx="2">
                    <c:v>0.15835754319627279</c:v>
                  </c:pt>
                  <c:pt idx="3">
                    <c:v>8.1153057232161555E-2</c:v>
                  </c:pt>
                  <c:pt idx="4">
                    <c:v>1.2426135806569479E-2</c:v>
                  </c:pt>
                  <c:pt idx="5">
                    <c:v>3.3319893827599027E-2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([1]wt!$B$1:$C$1,[1]wt!$F$1:$G$1,[1]wt!$W$1:$X$1)</c:f>
              <c:strCache>
                <c:ptCount val="6"/>
                <c:pt idx="0">
                  <c:v>peak 1 ampl., mV</c:v>
                </c:pt>
                <c:pt idx="1">
                  <c:v>peak 2 ampl., mV</c:v>
                </c:pt>
                <c:pt idx="2">
                  <c:v>peak 1 area, mV*ms</c:v>
                </c:pt>
                <c:pt idx="3">
                  <c:v>peak 2 area, mV*ms</c:v>
                </c:pt>
                <c:pt idx="4">
                  <c:v>peak 2 / peak 1 ampl.</c:v>
                </c:pt>
                <c:pt idx="5">
                  <c:v>peak 2 / peak 1 area</c:v>
                </c:pt>
              </c:strCache>
            </c:strRef>
          </c:cat>
          <c:val>
            <c:numRef>
              <c:f>([1]wt!$B$19:$C$19,[1]wt!$F$19:$G$19,[1]wt!$W$19:$X$19)</c:f>
              <c:numCache>
                <c:formatCode>General</c:formatCode>
                <c:ptCount val="6"/>
                <c:pt idx="0">
                  <c:v>0.97973174601949331</c:v>
                </c:pt>
                <c:pt idx="1">
                  <c:v>0.20605101267798201</c:v>
                </c:pt>
                <c:pt idx="2">
                  <c:v>2.067756342476808</c:v>
                </c:pt>
                <c:pt idx="3">
                  <c:v>0.86825949672994751</c:v>
                </c:pt>
                <c:pt idx="4">
                  <c:v>0.21763173495825353</c:v>
                </c:pt>
                <c:pt idx="5">
                  <c:v>0.43038427702727533</c:v>
                </c:pt>
              </c:numCache>
            </c:numRef>
          </c:val>
        </c:ser>
        <c:axId val="99771136"/>
        <c:axId val="99772672"/>
      </c:barChart>
      <c:catAx>
        <c:axId val="99771136"/>
        <c:scaling>
          <c:orientation val="minMax"/>
        </c:scaling>
        <c:axPos val="b"/>
        <c:tickLblPos val="nextTo"/>
        <c:crossAx val="99772672"/>
        <c:crosses val="autoZero"/>
        <c:auto val="1"/>
        <c:lblAlgn val="ctr"/>
        <c:lblOffset val="100"/>
      </c:catAx>
      <c:valAx>
        <c:axId val="99772672"/>
        <c:scaling>
          <c:orientation val="minMax"/>
        </c:scaling>
        <c:axPos val="l"/>
        <c:majorGridlines/>
        <c:numFmt formatCode="General" sourceLinked="1"/>
        <c:tickLblPos val="nextTo"/>
        <c:crossAx val="99771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5177909011374002"/>
          <c:y val="5.0542067658209393E-2"/>
          <c:w val="0.28155424321959782"/>
          <c:h val="0.16743438320210058"/>
        </c:manualLayout>
      </c:layout>
    </c:legend>
    <c:plotVisOnly val="1"/>
    <c:dispBlanksAs val="gap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0.14176684164479444"/>
          <c:y val="5.1400554097404488E-2"/>
          <c:w val="0.81001224846894138"/>
          <c:h val="0.56244787109944594"/>
        </c:manualLayout>
      </c:layout>
      <c:barChart>
        <c:barDir val="col"/>
        <c:grouping val="clustered"/>
        <c:ser>
          <c:idx val="0"/>
          <c:order val="0"/>
          <c:tx>
            <c:strRef>
              <c:f>[1]wt!$A$12</c:f>
              <c:strCache>
                <c:ptCount val="1"/>
                <c:pt idx="0">
                  <c:v>CC3 (n=14)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both"/>
            <c:errValType val="cust"/>
            <c:plus>
              <c:numRef>
                <c:f>([1]wt!$H$5:$I$5,[1]wt!$Q$5:$R$5,[1]wt!$T$5:$U$5)</c:f>
                <c:numCache>
                  <c:formatCode>General</c:formatCode>
                  <c:ptCount val="6"/>
                  <c:pt idx="0">
                    <c:v>0.11911098519898621</c:v>
                  </c:pt>
                  <c:pt idx="1">
                    <c:v>0.35371603298806165</c:v>
                  </c:pt>
                  <c:pt idx="2">
                    <c:v>5.203878234409598E-2</c:v>
                  </c:pt>
                  <c:pt idx="3">
                    <c:v>7.872820620057756E-3</c:v>
                  </c:pt>
                  <c:pt idx="4">
                    <c:v>0.16456021024035075</c:v>
                  </c:pt>
                  <c:pt idx="5">
                    <c:v>0.33852575386262318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([1]wt!$H$1:$I$1,[1]wt!$Q$1:$R$1,[1]wt!$T$1:$U$1)</c:f>
              <c:strCache>
                <c:ptCount val="6"/>
                <c:pt idx="0">
                  <c:v>peak 1 half-width, ms</c:v>
                </c:pt>
                <c:pt idx="1">
                  <c:v>peak 2 half-width, ms</c:v>
                </c:pt>
                <c:pt idx="2">
                  <c:v>peak 1 CV, m/s</c:v>
                </c:pt>
                <c:pt idx="3">
                  <c:v>peak 2 CV, m/s</c:v>
                </c:pt>
                <c:pt idx="4">
                  <c:v>peak 1 sub-components, n</c:v>
                </c:pt>
                <c:pt idx="5">
                  <c:v>peak 2 sub-components, n</c:v>
                </c:pt>
              </c:strCache>
            </c:strRef>
          </c:cat>
          <c:val>
            <c:numRef>
              <c:f>([1]wt!$H$18:$I$18,[1]wt!$Q$18:$R$18,[1]wt!$T$18:$U$18)</c:f>
              <c:numCache>
                <c:formatCode>General</c:formatCode>
                <c:ptCount val="6"/>
                <c:pt idx="0">
                  <c:v>2.2081898280552408</c:v>
                </c:pt>
                <c:pt idx="1">
                  <c:v>2.8033268920012833</c:v>
                </c:pt>
                <c:pt idx="2">
                  <c:v>1.4349590726332946</c:v>
                </c:pt>
                <c:pt idx="3">
                  <c:v>0.37413032292227427</c:v>
                </c:pt>
                <c:pt idx="4">
                  <c:v>3.9285714285714284</c:v>
                </c:pt>
                <c:pt idx="5">
                  <c:v>4.2857142857142856</c:v>
                </c:pt>
              </c:numCache>
            </c:numRef>
          </c:val>
        </c:ser>
        <c:ser>
          <c:idx val="1"/>
          <c:order val="1"/>
          <c:tx>
            <c:strRef>
              <c:f>[1]wt!$A$13</c:f>
              <c:strCache>
                <c:ptCount val="1"/>
                <c:pt idx="0">
                  <c:v>CC6 (n=29)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errBars>
            <c:errBarType val="plus"/>
            <c:errValType val="cust"/>
            <c:plus>
              <c:numRef>
                <c:f>([1]wt!$H$9:$I$9,[1]wt!$Q$9:$R$9,[1]wt!$T$9:$U$9)</c:f>
                <c:numCache>
                  <c:formatCode>General</c:formatCode>
                  <c:ptCount val="6"/>
                  <c:pt idx="0">
                    <c:v>4.6149028424526596E-2</c:v>
                  </c:pt>
                  <c:pt idx="1">
                    <c:v>0.15340242035753324</c:v>
                  </c:pt>
                  <c:pt idx="2">
                    <c:v>3.8091953185437517E-2</c:v>
                  </c:pt>
                  <c:pt idx="3">
                    <c:v>5.7567636572937435E-3</c:v>
                  </c:pt>
                  <c:pt idx="4">
                    <c:v>0.16408452167434953</c:v>
                  </c:pt>
                  <c:pt idx="5">
                    <c:v>0.1480293517371106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([1]wt!$H$1:$I$1,[1]wt!$Q$1:$R$1,[1]wt!$T$1:$U$1)</c:f>
              <c:strCache>
                <c:ptCount val="6"/>
                <c:pt idx="0">
                  <c:v>peak 1 half-width, ms</c:v>
                </c:pt>
                <c:pt idx="1">
                  <c:v>peak 2 half-width, ms</c:v>
                </c:pt>
                <c:pt idx="2">
                  <c:v>peak 1 CV, m/s</c:v>
                </c:pt>
                <c:pt idx="3">
                  <c:v>peak 2 CV, m/s</c:v>
                </c:pt>
                <c:pt idx="4">
                  <c:v>peak 1 sub-components, n</c:v>
                </c:pt>
                <c:pt idx="5">
                  <c:v>peak 2 sub-components, n</c:v>
                </c:pt>
              </c:strCache>
            </c:strRef>
          </c:cat>
          <c:val>
            <c:numRef>
              <c:f>([1]wt!$H$19:$I$19,[1]wt!$Q$19:$R$19,[1]wt!$T$19:$U$19)</c:f>
              <c:numCache>
                <c:formatCode>General</c:formatCode>
                <c:ptCount val="6"/>
                <c:pt idx="0">
                  <c:v>2.0818024832626825</c:v>
                </c:pt>
                <c:pt idx="1">
                  <c:v>4.1379697733911938</c:v>
                </c:pt>
                <c:pt idx="2">
                  <c:v>1.6362325005772616</c:v>
                </c:pt>
                <c:pt idx="3">
                  <c:v>0.36428621575461417</c:v>
                </c:pt>
                <c:pt idx="4">
                  <c:v>4.068965517241379</c:v>
                </c:pt>
                <c:pt idx="5">
                  <c:v>3.2758620689655173</c:v>
                </c:pt>
              </c:numCache>
            </c:numRef>
          </c:val>
        </c:ser>
        <c:axId val="99802112"/>
        <c:axId val="99808000"/>
      </c:barChart>
      <c:catAx>
        <c:axId val="99802112"/>
        <c:scaling>
          <c:orientation val="minMax"/>
        </c:scaling>
        <c:axPos val="b"/>
        <c:tickLblPos val="nextTo"/>
        <c:crossAx val="99808000"/>
        <c:crosses val="autoZero"/>
        <c:auto val="1"/>
        <c:lblAlgn val="ctr"/>
        <c:lblOffset val="100"/>
      </c:catAx>
      <c:valAx>
        <c:axId val="99808000"/>
        <c:scaling>
          <c:orientation val="minMax"/>
        </c:scaling>
        <c:axPos val="l"/>
        <c:majorGridlines/>
        <c:numFmt formatCode="General" sourceLinked="1"/>
        <c:tickLblPos val="nextTo"/>
        <c:crossAx val="99802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128902012248496"/>
          <c:y val="3.6653178769320706E-2"/>
          <c:w val="0.28125342754577876"/>
          <c:h val="0.16669152671547938"/>
        </c:manualLayout>
      </c:layout>
    </c:legend>
    <c:plotVisOnly val="1"/>
    <c:dispBlanksAs val="gap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barChart>
        <c:barDir val="col"/>
        <c:grouping val="clustered"/>
        <c:ser>
          <c:idx val="0"/>
          <c:order val="0"/>
          <c:tx>
            <c:strRef>
              <c:f>SUMMARY!$A$21</c:f>
              <c:strCache>
                <c:ptCount val="1"/>
                <c:pt idx="0">
                  <c:v>CC3 (n=14)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plus"/>
            <c:errValType val="cust"/>
            <c:plus>
              <c:numRef>
                <c:f>([1]wt!$B$5:$C$5,[1]wt!$F$5:$G$5,[1]wt!$Q$5:$R$5,[1]wt!$W$5:$X$5)</c:f>
                <c:numCache>
                  <c:formatCode>General</c:formatCode>
                  <c:ptCount val="8"/>
                  <c:pt idx="0">
                    <c:v>5.6914383418946932E-2</c:v>
                  </c:pt>
                  <c:pt idx="1">
                    <c:v>6.1908480252339847E-3</c:v>
                  </c:pt>
                  <c:pt idx="2">
                    <c:v>0.12528938816270629</c:v>
                  </c:pt>
                  <c:pt idx="3">
                    <c:v>2.7549537657621942E-2</c:v>
                  </c:pt>
                  <c:pt idx="4">
                    <c:v>5.203878234409598E-2</c:v>
                  </c:pt>
                  <c:pt idx="5">
                    <c:v>7.872820620057756E-3</c:v>
                  </c:pt>
                  <c:pt idx="6">
                    <c:v>2.5971513220672676E-2</c:v>
                  </c:pt>
                  <c:pt idx="7">
                    <c:v>5.7089683367063299E-2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([1]wt!$B$1:$C$1,[1]wt!$F$1:$G$1,[1]wt!$Q$1:$R$1,[1]wt!$W$1:$X$1)</c:f>
              <c:strCache>
                <c:ptCount val="8"/>
                <c:pt idx="0">
                  <c:v>peak 1 ampl., mV</c:v>
                </c:pt>
                <c:pt idx="1">
                  <c:v>peak 2 ampl., mV</c:v>
                </c:pt>
                <c:pt idx="2">
                  <c:v>peak 1 area, mV*ms</c:v>
                </c:pt>
                <c:pt idx="3">
                  <c:v>peak 2 area, mV*ms</c:v>
                </c:pt>
                <c:pt idx="4">
                  <c:v>peak 1 CV, m/s</c:v>
                </c:pt>
                <c:pt idx="5">
                  <c:v>peak 2 CV, m/s</c:v>
                </c:pt>
                <c:pt idx="6">
                  <c:v>peak 2 / peak 1 ampl.</c:v>
                </c:pt>
                <c:pt idx="7">
                  <c:v>peak 2 / peak 1 area</c:v>
                </c:pt>
              </c:strCache>
            </c:strRef>
          </c:cat>
          <c:val>
            <c:numRef>
              <c:f>([1]wt!$B$18:$C$18,[1]wt!$F$18:$G$18,[1]wt!$Q$18:$R$18,[1]wt!$W$18:$X$18)</c:f>
              <c:numCache>
                <c:formatCode>General</c:formatCode>
                <c:ptCount val="8"/>
                <c:pt idx="0">
                  <c:v>0.2592986468225717</c:v>
                </c:pt>
                <c:pt idx="1">
                  <c:v>4.8030923852431004E-2</c:v>
                </c:pt>
                <c:pt idx="2">
                  <c:v>0.57954817478145848</c:v>
                </c:pt>
                <c:pt idx="3">
                  <c:v>0.17719987673418863</c:v>
                </c:pt>
                <c:pt idx="4">
                  <c:v>1.4349590726332946</c:v>
                </c:pt>
                <c:pt idx="5">
                  <c:v>0.37413032292227427</c:v>
                </c:pt>
                <c:pt idx="6">
                  <c:v>0.23510920522033116</c:v>
                </c:pt>
                <c:pt idx="7">
                  <c:v>0.38723885519110107</c:v>
                </c:pt>
              </c:numCache>
            </c:numRef>
          </c:val>
        </c:ser>
        <c:ser>
          <c:idx val="1"/>
          <c:order val="1"/>
          <c:tx>
            <c:strRef>
              <c:f>SUMMARY!$A$22</c:f>
              <c:strCache>
                <c:ptCount val="1"/>
                <c:pt idx="0">
                  <c:v>CC6 (n=29)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errBars>
            <c:errBarType val="plus"/>
            <c:errValType val="cust"/>
            <c:plus>
              <c:numRef>
                <c:f>([1]wt!$B$9:$C$9,[1]wt!$F$9:$G$9,[1]wt!$Q$9:$R$9,[1]wt!$W$9:$X$9)</c:f>
                <c:numCache>
                  <c:formatCode>General</c:formatCode>
                  <c:ptCount val="8"/>
                  <c:pt idx="0">
                    <c:v>8.6777666945610343E-2</c:v>
                  </c:pt>
                  <c:pt idx="1">
                    <c:v>1.8315591645153555E-2</c:v>
                  </c:pt>
                  <c:pt idx="2">
                    <c:v>0.15835754319627279</c:v>
                  </c:pt>
                  <c:pt idx="3">
                    <c:v>8.1153057232161555E-2</c:v>
                  </c:pt>
                  <c:pt idx="4">
                    <c:v>3.8091953185437517E-2</c:v>
                  </c:pt>
                  <c:pt idx="5">
                    <c:v>5.7567636572937435E-3</c:v>
                  </c:pt>
                  <c:pt idx="6">
                    <c:v>1.2426135806569479E-2</c:v>
                  </c:pt>
                  <c:pt idx="7">
                    <c:v>3.3319893827599027E-2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([1]wt!$B$1:$C$1,[1]wt!$F$1:$G$1,[1]wt!$Q$1:$R$1,[1]wt!$W$1:$X$1)</c:f>
              <c:strCache>
                <c:ptCount val="8"/>
                <c:pt idx="0">
                  <c:v>peak 1 ampl., mV</c:v>
                </c:pt>
                <c:pt idx="1">
                  <c:v>peak 2 ampl., mV</c:v>
                </c:pt>
                <c:pt idx="2">
                  <c:v>peak 1 area, mV*ms</c:v>
                </c:pt>
                <c:pt idx="3">
                  <c:v>peak 2 area, mV*ms</c:v>
                </c:pt>
                <c:pt idx="4">
                  <c:v>peak 1 CV, m/s</c:v>
                </c:pt>
                <c:pt idx="5">
                  <c:v>peak 2 CV, m/s</c:v>
                </c:pt>
                <c:pt idx="6">
                  <c:v>peak 2 / peak 1 ampl.</c:v>
                </c:pt>
                <c:pt idx="7">
                  <c:v>peak 2 / peak 1 area</c:v>
                </c:pt>
              </c:strCache>
            </c:strRef>
          </c:cat>
          <c:val>
            <c:numRef>
              <c:f>([1]wt!$B$19:$C$19,[1]wt!$F$19:$G$19,[1]wt!$Q$19:$R$19,[1]wt!$W$19:$X$19)</c:f>
              <c:numCache>
                <c:formatCode>General</c:formatCode>
                <c:ptCount val="8"/>
                <c:pt idx="0">
                  <c:v>0.97973174601949331</c:v>
                </c:pt>
                <c:pt idx="1">
                  <c:v>0.20605101267798201</c:v>
                </c:pt>
                <c:pt idx="2">
                  <c:v>2.067756342476808</c:v>
                </c:pt>
                <c:pt idx="3">
                  <c:v>0.86825949672994751</c:v>
                </c:pt>
                <c:pt idx="4">
                  <c:v>1.6362325005772616</c:v>
                </c:pt>
                <c:pt idx="5">
                  <c:v>0.36428621575461417</c:v>
                </c:pt>
                <c:pt idx="6">
                  <c:v>0.21763173495825353</c:v>
                </c:pt>
                <c:pt idx="7">
                  <c:v>0.43038427702727533</c:v>
                </c:pt>
              </c:numCache>
            </c:numRef>
          </c:val>
        </c:ser>
        <c:gapWidth val="85"/>
        <c:axId val="105634432"/>
        <c:axId val="109973888"/>
      </c:barChart>
      <c:catAx>
        <c:axId val="105634432"/>
        <c:scaling>
          <c:orientation val="minMax"/>
        </c:scaling>
        <c:axPos val="b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09973888"/>
        <c:crosses val="autoZero"/>
        <c:auto val="1"/>
        <c:lblAlgn val="ctr"/>
        <c:lblOffset val="100"/>
      </c:catAx>
      <c:valAx>
        <c:axId val="109973888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05634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475131233595933"/>
          <c:y val="5.4455637208771231E-2"/>
          <c:w val="0.22322090988626456"/>
          <c:h val="0.16743438320210058"/>
        </c:manualLayout>
      </c:layout>
      <c:overlay val="1"/>
      <c:spPr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barChart>
        <c:barDir val="col"/>
        <c:grouping val="clustered"/>
        <c:ser>
          <c:idx val="0"/>
          <c:order val="0"/>
          <c:tx>
            <c:strRef>
              <c:f>SUMMARY!$A$12</c:f>
              <c:strCache>
                <c:ptCount val="1"/>
                <c:pt idx="0">
                  <c:v>CC3 (n=14)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plus"/>
            <c:errValType val="cust"/>
            <c:plus>
              <c:numRef>
                <c:f>([1]wt!$H$5:$I$5,[1]wt!$T$5:$U$5)</c:f>
                <c:numCache>
                  <c:formatCode>General</c:formatCode>
                  <c:ptCount val="4"/>
                  <c:pt idx="0">
                    <c:v>0.11911098519898621</c:v>
                  </c:pt>
                  <c:pt idx="1">
                    <c:v>0.35371603298806165</c:v>
                  </c:pt>
                  <c:pt idx="2">
                    <c:v>0.16456021024035075</c:v>
                  </c:pt>
                  <c:pt idx="3">
                    <c:v>0.33852575386262318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(SUMMARY!$H$1,SUMMARY!$I$1,SUMMARY!$T$1,SUMMARY!$U$1)</c:f>
              <c:strCache>
                <c:ptCount val="2"/>
                <c:pt idx="0">
                  <c:v>Peak1 half-width, ms</c:v>
                </c:pt>
                <c:pt idx="1">
                  <c:v>Peak2 half-width, ms</c:v>
                </c:pt>
              </c:strCache>
            </c:strRef>
          </c:cat>
          <c:val>
            <c:numRef>
              <c:f>(SUMMARY!$H$3,SUMMARY!$I$3,SUMMARY!$T$3,SUMMARY!$U$3)</c:f>
              <c:numCache>
                <c:formatCode>General</c:formatCode>
                <c:ptCount val="4"/>
                <c:pt idx="0">
                  <c:v>2.2081898280552408</c:v>
                </c:pt>
                <c:pt idx="1">
                  <c:v>2.8033268920012833</c:v>
                </c:pt>
              </c:numCache>
            </c:numRef>
          </c:val>
        </c:ser>
        <c:ser>
          <c:idx val="1"/>
          <c:order val="1"/>
          <c:tx>
            <c:strRef>
              <c:f>SUMMARY!$A$13</c:f>
              <c:strCache>
                <c:ptCount val="1"/>
                <c:pt idx="0">
                  <c:v>CC6 (n=29)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errBars>
            <c:errBarType val="plus"/>
            <c:errValType val="cust"/>
            <c:plus>
              <c:numRef>
                <c:f>([1]wt!$H$9:$I$9,[1]wt!$T$9:$U$9)</c:f>
                <c:numCache>
                  <c:formatCode>General</c:formatCode>
                  <c:ptCount val="4"/>
                  <c:pt idx="0">
                    <c:v>4.6149028424526596E-2</c:v>
                  </c:pt>
                  <c:pt idx="1">
                    <c:v>0.15340242035753324</c:v>
                  </c:pt>
                  <c:pt idx="2">
                    <c:v>0.16408452167434953</c:v>
                  </c:pt>
                  <c:pt idx="3">
                    <c:v>0.1480293517371106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(SUMMARY!$H$1,SUMMARY!$I$1,SUMMARY!$T$1,SUMMARY!$U$1)</c:f>
              <c:strCache>
                <c:ptCount val="2"/>
                <c:pt idx="0">
                  <c:v>Peak1 half-width, ms</c:v>
                </c:pt>
                <c:pt idx="1">
                  <c:v>Peak2 half-width, ms</c:v>
                </c:pt>
              </c:strCache>
            </c:strRef>
          </c:cat>
          <c:val>
            <c:numRef>
              <c:f>(SUMMARY!$H$7,SUMMARY!$I$7,SUMMARY!$T$7,SUMMARY!$U$7)</c:f>
              <c:numCache>
                <c:formatCode>General</c:formatCode>
                <c:ptCount val="4"/>
                <c:pt idx="0">
                  <c:v>2.0818024832626825</c:v>
                </c:pt>
                <c:pt idx="1">
                  <c:v>4.1379697733911938</c:v>
                </c:pt>
              </c:numCache>
            </c:numRef>
          </c:val>
        </c:ser>
        <c:axId val="110007424"/>
        <c:axId val="110008960"/>
      </c:barChart>
      <c:catAx>
        <c:axId val="110007424"/>
        <c:scaling>
          <c:orientation val="minMax"/>
        </c:scaling>
        <c:axPos val="b"/>
        <c:numFmt formatCode="0.00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0008960"/>
        <c:crosses val="autoZero"/>
        <c:auto val="1"/>
        <c:lblAlgn val="ctr"/>
        <c:lblOffset val="100"/>
      </c:catAx>
      <c:valAx>
        <c:axId val="110008960"/>
        <c:scaling>
          <c:orientation val="minMax"/>
          <c:max val="6"/>
        </c:scaling>
        <c:axPos val="l"/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100074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622353455818021E-2"/>
          <c:y val="6.4430956547098434E-2"/>
          <c:w val="0.34544313210848643"/>
          <c:h val="0.16743438320210058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426720</xdr:colOff>
      <xdr:row>9</xdr:row>
      <xdr:rowOff>160020</xdr:rowOff>
    </xdr:from>
    <xdr:to>
      <xdr:col>16</xdr:col>
      <xdr:colOff>121920</xdr:colOff>
      <xdr:row>26</xdr:row>
      <xdr:rowOff>53340</xdr:rowOff>
    </xdr:to>
    <xdr:graphicFrame macro="">
      <xdr:nvGraphicFramePr>
        <xdr:cNvPr id="103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457199</xdr:colOff>
      <xdr:row>38</xdr:row>
      <xdr:rowOff>98613</xdr:rowOff>
    </xdr:from>
    <xdr:to>
      <xdr:col>16</xdr:col>
      <xdr:colOff>152399</xdr:colOff>
      <xdr:row>53</xdr:row>
      <xdr:rowOff>143437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1281952</xdr:colOff>
      <xdr:row>22</xdr:row>
      <xdr:rowOff>89647</xdr:rowOff>
    </xdr:from>
    <xdr:to>
      <xdr:col>8</xdr:col>
      <xdr:colOff>206187</xdr:colOff>
      <xdr:row>37</xdr:row>
      <xdr:rowOff>143435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1371599</xdr:colOff>
      <xdr:row>38</xdr:row>
      <xdr:rowOff>107576</xdr:rowOff>
    </xdr:from>
    <xdr:to>
      <xdr:col>8</xdr:col>
      <xdr:colOff>295834</xdr:colOff>
      <xdr:row>53</xdr:row>
      <xdr:rowOff>161364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385481</xdr:colOff>
      <xdr:row>23</xdr:row>
      <xdr:rowOff>134472</xdr:rowOff>
    </xdr:from>
    <xdr:to>
      <xdr:col>23</xdr:col>
      <xdr:colOff>546846</xdr:colOff>
      <xdr:row>39</xdr:row>
      <xdr:rowOff>17930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367553</xdr:colOff>
      <xdr:row>21</xdr:row>
      <xdr:rowOff>80681</xdr:rowOff>
    </xdr:from>
    <xdr:to>
      <xdr:col>16</xdr:col>
      <xdr:colOff>62753</xdr:colOff>
      <xdr:row>36</xdr:row>
      <xdr:rowOff>134469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1203791</xdr:colOff>
      <xdr:row>0</xdr:row>
      <xdr:rowOff>307777</xdr:rowOff>
    </xdr:to>
    <xdr:sp macro="" textlink="">
      <xdr:nvSpPr>
        <xdr:cNvPr id="12" name="TextBox 1631"/>
        <xdr:cNvSpPr txBox="1"/>
      </xdr:nvSpPr>
      <xdr:spPr>
        <a:xfrm>
          <a:off x="0" y="0"/>
          <a:ext cx="1203791" cy="30777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864108" rtl="0" eaLnBrk="1" latinLnBrk="0" hangingPunct="1">
            <a:defRPr sz="17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32054" algn="l" defTabSz="864108" rtl="0" eaLnBrk="1" latinLnBrk="0" hangingPunct="1">
            <a:defRPr sz="17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864108" algn="l" defTabSz="864108" rtl="0" eaLnBrk="1" latinLnBrk="0" hangingPunct="1">
            <a:defRPr sz="17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296162" algn="l" defTabSz="864108" rtl="0" eaLnBrk="1" latinLnBrk="0" hangingPunct="1">
            <a:defRPr sz="17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728216" algn="l" defTabSz="864108" rtl="0" eaLnBrk="1" latinLnBrk="0" hangingPunct="1">
            <a:defRPr sz="17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160270" algn="l" defTabSz="864108" rtl="0" eaLnBrk="1" latinLnBrk="0" hangingPunct="1">
            <a:defRPr sz="17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592324" algn="l" defTabSz="864108" rtl="0" eaLnBrk="1" latinLnBrk="0" hangingPunct="1">
            <a:defRPr sz="17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024378" algn="l" defTabSz="864108" rtl="0" eaLnBrk="1" latinLnBrk="0" hangingPunct="1">
            <a:defRPr sz="17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456432" algn="l" defTabSz="864108" rtl="0" eaLnBrk="1" latinLnBrk="0" hangingPunct="1">
            <a:defRPr sz="17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CA" sz="1400"/>
            <a:t>Anterior – cc3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sha\AppData\Roaming\Microsoft\Excel\cc3%20&amp;%20cc6%20summary_SV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t"/>
      <sheetName val="wt &amp; shi"/>
      <sheetName val="Sheet3"/>
    </sheetNames>
    <sheetDataSet>
      <sheetData sheetId="0">
        <row r="1">
          <cell r="B1" t="str">
            <v>peak 1 ampl., mV</v>
          </cell>
          <cell r="C1" t="str">
            <v>peak 2 ampl., mV</v>
          </cell>
          <cell r="F1" t="str">
            <v>peak 1 area, mV*ms</v>
          </cell>
          <cell r="G1" t="str">
            <v>peak 2 area, mV*ms</v>
          </cell>
          <cell r="H1" t="str">
            <v>peak 1 half-width, ms</v>
          </cell>
          <cell r="I1" t="str">
            <v>peak 2 half-width, ms</v>
          </cell>
          <cell r="Q1" t="str">
            <v>peak 1 CV, m/s</v>
          </cell>
          <cell r="R1" t="str">
            <v>peak 2 CV, m/s</v>
          </cell>
          <cell r="T1" t="str">
            <v>peak 1 sub-components, n</v>
          </cell>
          <cell r="U1" t="str">
            <v>peak 2 sub-components, n</v>
          </cell>
          <cell r="W1" t="str">
            <v>peak 2 / peak 1 ampl.</v>
          </cell>
          <cell r="X1" t="str">
            <v>peak 2 / peak 1 area</v>
          </cell>
        </row>
        <row r="5">
          <cell r="B5">
            <v>5.6914383418946932E-2</v>
          </cell>
          <cell r="C5">
            <v>6.1908480252339847E-3</v>
          </cell>
          <cell r="F5">
            <v>0.12528938816270629</v>
          </cell>
          <cell r="G5">
            <v>2.7549537657621942E-2</v>
          </cell>
          <cell r="H5">
            <v>0.11911098519898621</v>
          </cell>
          <cell r="I5">
            <v>0.35371603298806165</v>
          </cell>
          <cell r="Q5">
            <v>5.203878234409598E-2</v>
          </cell>
          <cell r="R5">
            <v>7.872820620057756E-3</v>
          </cell>
          <cell r="T5">
            <v>0.16456021024035075</v>
          </cell>
          <cell r="U5">
            <v>0.33852575386262318</v>
          </cell>
          <cell r="W5">
            <v>2.5971513220672676E-2</v>
          </cell>
          <cell r="X5">
            <v>5.7089683367063299E-2</v>
          </cell>
        </row>
        <row r="9">
          <cell r="B9">
            <v>8.6777666945610343E-2</v>
          </cell>
          <cell r="C9">
            <v>1.8315591645153555E-2</v>
          </cell>
          <cell r="F9">
            <v>0.15835754319627279</v>
          </cell>
          <cell r="G9">
            <v>8.1153057232161555E-2</v>
          </cell>
          <cell r="H9">
            <v>4.6149028424526596E-2</v>
          </cell>
          <cell r="I9">
            <v>0.15340242035753324</v>
          </cell>
          <cell r="Q9">
            <v>3.8091953185437517E-2</v>
          </cell>
          <cell r="R9">
            <v>5.7567636572937435E-3</v>
          </cell>
          <cell r="T9">
            <v>0.16408452167434953</v>
          </cell>
          <cell r="U9">
            <v>0.1480293517371106</v>
          </cell>
          <cell r="W9">
            <v>1.2426135806569479E-2</v>
          </cell>
          <cell r="X9">
            <v>3.3319893827599027E-2</v>
          </cell>
        </row>
        <row r="12">
          <cell r="A12" t="str">
            <v>CC3 (n=14)</v>
          </cell>
        </row>
        <row r="13">
          <cell r="A13" t="str">
            <v>CC6 (n=29)</v>
          </cell>
        </row>
        <row r="18">
          <cell r="B18">
            <v>0.2592986468225717</v>
          </cell>
          <cell r="C18">
            <v>4.8030923852431004E-2</v>
          </cell>
          <cell r="F18">
            <v>0.57954817478145848</v>
          </cell>
          <cell r="G18">
            <v>0.17719987673418863</v>
          </cell>
          <cell r="H18">
            <v>2.2081898280552408</v>
          </cell>
          <cell r="I18">
            <v>2.8033268920012833</v>
          </cell>
          <cell r="Q18">
            <v>1.4349590726332946</v>
          </cell>
          <cell r="R18">
            <v>0.37413032292227427</v>
          </cell>
          <cell r="T18">
            <v>3.9285714285714284</v>
          </cell>
          <cell r="U18">
            <v>4.2857142857142856</v>
          </cell>
          <cell r="W18">
            <v>0.23510920522033116</v>
          </cell>
          <cell r="X18">
            <v>0.38723885519110107</v>
          </cell>
        </row>
        <row r="19">
          <cell r="B19">
            <v>0.97973174601949331</v>
          </cell>
          <cell r="C19">
            <v>0.20605101267798201</v>
          </cell>
          <cell r="F19">
            <v>2.067756342476808</v>
          </cell>
          <cell r="G19">
            <v>0.86825949672994751</v>
          </cell>
          <cell r="H19">
            <v>2.0818024832626825</v>
          </cell>
          <cell r="I19">
            <v>4.1379697733911938</v>
          </cell>
          <cell r="Q19">
            <v>1.6362325005772616</v>
          </cell>
          <cell r="R19">
            <v>0.36428621575461417</v>
          </cell>
          <cell r="T19">
            <v>4.068965517241379</v>
          </cell>
          <cell r="U19">
            <v>3.2758620689655173</v>
          </cell>
          <cell r="W19">
            <v>0.21763173495825353</v>
          </cell>
          <cell r="X19">
            <v>0.43038427702727533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6"/>
  <sheetViews>
    <sheetView topLeftCell="I1" zoomScale="85" zoomScaleNormal="85" workbookViewId="0">
      <pane xSplit="6492" ySplit="1116" activePane="topRight"/>
      <selection activeCell="C13" sqref="A1:R36"/>
      <selection pane="topRight" activeCell="Z1" sqref="Z1:Z1048576"/>
      <selection pane="bottomLeft" activeCell="D31" sqref="D31:M32"/>
      <selection pane="bottomRight" activeCell="D31" sqref="D31:D33"/>
    </sheetView>
  </sheetViews>
  <sheetFormatPr defaultRowHeight="13.2"/>
  <cols>
    <col min="1" max="1" width="9.88671875" customWidth="1"/>
    <col min="2" max="2" width="10.44140625" customWidth="1"/>
    <col min="3" max="3" width="9.88671875" customWidth="1"/>
    <col min="4" max="4" width="10.44140625" customWidth="1"/>
    <col min="5" max="6" width="10.109375" customWidth="1"/>
    <col min="7" max="7" width="10" customWidth="1"/>
    <col min="8" max="8" width="11" customWidth="1"/>
    <col min="9" max="9" width="10.88671875" customWidth="1"/>
    <col min="10" max="10" width="10.109375" customWidth="1"/>
    <col min="11" max="11" width="10" customWidth="1"/>
    <col min="12" max="12" width="12" customWidth="1"/>
    <col min="13" max="13" width="12.88671875" customWidth="1"/>
    <col min="14" max="14" width="9.109375" style="1" customWidth="1"/>
    <col min="15" max="18" width="8.88671875" style="7"/>
    <col min="20" max="21" width="8.88671875" style="8"/>
    <col min="25" max="25" width="8.88671875" style="15"/>
    <col min="26" max="26" width="9.109375" style="1" customWidth="1"/>
  </cols>
  <sheetData>
    <row r="1" spans="1:26" s="14" customFormat="1" ht="52.8">
      <c r="A1" s="37"/>
      <c r="B1" s="37" t="s">
        <v>40</v>
      </c>
      <c r="C1" s="37" t="s">
        <v>41</v>
      </c>
      <c r="D1" s="37" t="s">
        <v>7</v>
      </c>
      <c r="E1" s="37" t="s">
        <v>5</v>
      </c>
      <c r="F1" s="37" t="s">
        <v>46</v>
      </c>
      <c r="G1" s="37" t="s">
        <v>47</v>
      </c>
      <c r="H1" s="37" t="s">
        <v>48</v>
      </c>
      <c r="I1" s="37" t="s">
        <v>49</v>
      </c>
      <c r="J1" s="37" t="s">
        <v>2</v>
      </c>
      <c r="K1" s="37" t="s">
        <v>0</v>
      </c>
      <c r="L1" s="37" t="s">
        <v>3</v>
      </c>
      <c r="M1" s="37" t="s">
        <v>4</v>
      </c>
      <c r="N1" s="37"/>
      <c r="O1" s="35" t="s">
        <v>44</v>
      </c>
      <c r="P1" s="35" t="s">
        <v>45</v>
      </c>
      <c r="Q1" s="35" t="s">
        <v>43</v>
      </c>
      <c r="R1" s="35" t="s">
        <v>42</v>
      </c>
      <c r="T1" s="35"/>
      <c r="U1" s="35"/>
      <c r="W1" s="14" t="s">
        <v>56</v>
      </c>
      <c r="X1" s="14" t="s">
        <v>52</v>
      </c>
      <c r="Z1" s="12"/>
    </row>
    <row r="2" spans="1:26" s="8" customFormat="1">
      <c r="A2" s="22">
        <v>14904178</v>
      </c>
      <c r="B2" s="22">
        <v>0.51755726337432895</v>
      </c>
      <c r="C2" s="45">
        <v>0.15374630689620999</v>
      </c>
      <c r="D2" s="22">
        <v>14.663999557495099</v>
      </c>
      <c r="E2" s="22">
        <v>22.031999588012599</v>
      </c>
      <c r="F2" s="22">
        <v>1.1178464889526301</v>
      </c>
      <c r="G2" s="45">
        <v>0.52017521858215299</v>
      </c>
      <c r="H2" s="22">
        <v>2.1375586986541699</v>
      </c>
      <c r="I2" s="45">
        <v>3.3927345275878902</v>
      </c>
      <c r="J2" s="22">
        <v>0.57557278871536299</v>
      </c>
      <c r="K2" s="22">
        <v>4.1353408247232E-2</v>
      </c>
      <c r="L2" s="22">
        <v>-0.31492978334426902</v>
      </c>
      <c r="M2" s="22">
        <v>-7.2775825858115997E-2</v>
      </c>
      <c r="N2" s="41"/>
      <c r="O2" s="44">
        <f>D2-12.312</f>
        <v>2.3519995574951</v>
      </c>
      <c r="P2" s="44">
        <f>E2-12.312</f>
        <v>9.7199995880126</v>
      </c>
      <c r="Q2" s="44">
        <f>4/O2</f>
        <v>1.7006805920746153</v>
      </c>
      <c r="R2" s="44">
        <f>4/P2</f>
        <v>0.41152265118746367</v>
      </c>
      <c r="W2" s="8">
        <f>C2/B2</f>
        <v>0.29706144184669919</v>
      </c>
      <c r="X2" s="22">
        <f>G2/F2</f>
        <v>0.46533689887019536</v>
      </c>
      <c r="Z2" s="9"/>
    </row>
    <row r="3" spans="1:26" s="8" customFormat="1">
      <c r="A3" s="22">
        <v>14925115</v>
      </c>
      <c r="B3" s="22">
        <v>1.90915703773498</v>
      </c>
      <c r="C3" s="45">
        <v>0.46318584680557301</v>
      </c>
      <c r="D3" s="22">
        <v>18.503999710083001</v>
      </c>
      <c r="E3" s="22">
        <v>26.724000930786101</v>
      </c>
      <c r="F3" s="22">
        <v>3.6096653938293399</v>
      </c>
      <c r="G3" s="45">
        <v>2.0628859996795601</v>
      </c>
      <c r="H3" s="22">
        <v>1.8581842184066699</v>
      </c>
      <c r="I3" s="45">
        <v>4.1917214393615696</v>
      </c>
      <c r="J3" s="22">
        <v>1.5894248485565099</v>
      </c>
      <c r="K3" s="22">
        <v>9.4226159155368999E-2</v>
      </c>
      <c r="L3" s="22">
        <v>-1.3194880485534599</v>
      </c>
      <c r="M3" s="22">
        <v>-0.19746035337448101</v>
      </c>
      <c r="N3" s="41"/>
      <c r="O3" s="44">
        <f>D3-15.92</f>
        <v>2.5839997100830008</v>
      </c>
      <c r="P3" s="44">
        <f>E3-15.92</f>
        <v>10.804000930786101</v>
      </c>
      <c r="Q3" s="44">
        <f t="shared" ref="Q3:R30" si="0">4/O3</f>
        <v>1.5479877897786281</v>
      </c>
      <c r="R3" s="44">
        <f t="shared" ref="R3:R29" si="1">4/P3</f>
        <v>0.37023321504924744</v>
      </c>
      <c r="W3" s="8">
        <f t="shared" ref="W3:W30" si="2">C3/B3</f>
        <v>0.24261275403258378</v>
      </c>
      <c r="X3" s="22">
        <f t="shared" ref="X3:X30" si="3">G3/F3</f>
        <v>0.57148953562455618</v>
      </c>
      <c r="Z3" s="9"/>
    </row>
    <row r="4" spans="1:26" s="8" customFormat="1">
      <c r="A4" s="22">
        <v>14929002</v>
      </c>
      <c r="B4" s="22">
        <v>0.99991148710250899</v>
      </c>
      <c r="C4" s="45">
        <v>0.20233543217182201</v>
      </c>
      <c r="D4" s="22">
        <v>18.635999679565401</v>
      </c>
      <c r="E4" s="22">
        <v>27.120000839233299</v>
      </c>
      <c r="F4" s="22">
        <v>2.6276230812072701</v>
      </c>
      <c r="G4" s="45">
        <v>0.63043349981307995</v>
      </c>
      <c r="H4" s="22">
        <v>2.28320884704589</v>
      </c>
      <c r="I4" s="45">
        <v>3.00019359588623</v>
      </c>
      <c r="J4" s="22">
        <v>0.72001028060913097</v>
      </c>
      <c r="K4" s="22">
        <v>0.72001028060913097</v>
      </c>
      <c r="L4" s="22">
        <v>-0.184243679046631</v>
      </c>
      <c r="M4" s="22">
        <v>-0.184243679046631</v>
      </c>
      <c r="N4" s="41"/>
      <c r="O4" s="44">
        <f t="shared" ref="O4:O29" si="4">D4-15.92</f>
        <v>2.7159996795654013</v>
      </c>
      <c r="P4" s="44">
        <f t="shared" ref="P4:P29" si="5">E4-15.92</f>
        <v>11.200000839233299</v>
      </c>
      <c r="Q4" s="44">
        <f t="shared" si="0"/>
        <v>1.4727542238296791</v>
      </c>
      <c r="R4" s="44">
        <f t="shared" si="1"/>
        <v>0.35714283038159322</v>
      </c>
      <c r="W4" s="8">
        <f t="shared" si="2"/>
        <v>0.20235334305253258</v>
      </c>
      <c r="X4" s="22">
        <f t="shared" si="3"/>
        <v>0.23992539277110672</v>
      </c>
      <c r="Z4" s="9"/>
    </row>
    <row r="5" spans="1:26" s="8" customFormat="1">
      <c r="A5" s="22">
        <v>14930022</v>
      </c>
      <c r="B5" s="22">
        <v>0.40151917934417702</v>
      </c>
      <c r="C5" s="45">
        <v>7.4288308620453006E-2</v>
      </c>
      <c r="D5" s="22">
        <v>18.131999969482401</v>
      </c>
      <c r="E5" s="22">
        <v>26.243999481201101</v>
      </c>
      <c r="F5" s="22">
        <v>0.88164824247360196</v>
      </c>
      <c r="G5" s="45">
        <v>0.29158914089202898</v>
      </c>
      <c r="H5" s="22">
        <v>2.1081275939941402</v>
      </c>
      <c r="I5" s="45">
        <v>3.6471595764160099</v>
      </c>
      <c r="J5" s="22">
        <v>0.40624046325683599</v>
      </c>
      <c r="K5" s="22">
        <v>1.0787707753479E-2</v>
      </c>
      <c r="L5" s="22">
        <v>-0.15918976068496701</v>
      </c>
      <c r="M5" s="22">
        <v>-3.3176567405462001E-2</v>
      </c>
      <c r="N5" s="41"/>
      <c r="O5" s="44">
        <f t="shared" si="4"/>
        <v>2.2119999694824006</v>
      </c>
      <c r="P5" s="44">
        <f t="shared" si="5"/>
        <v>10.323999481201101</v>
      </c>
      <c r="Q5" s="44">
        <f t="shared" si="0"/>
        <v>1.8083182889627183</v>
      </c>
      <c r="R5" s="44">
        <f t="shared" si="1"/>
        <v>0.38744674554503539</v>
      </c>
      <c r="W5" s="8">
        <f t="shared" si="2"/>
        <v>0.18501808242832166</v>
      </c>
      <c r="X5" s="22">
        <f t="shared" si="3"/>
        <v>0.33073183481195412</v>
      </c>
      <c r="Z5" s="9"/>
    </row>
    <row r="6" spans="1:26" s="8" customFormat="1">
      <c r="A6" s="22" t="s">
        <v>27</v>
      </c>
      <c r="B6" s="22">
        <v>1.0178960561752299</v>
      </c>
      <c r="C6" s="45">
        <v>0.12467285245657</v>
      </c>
      <c r="D6" s="22">
        <v>18.503999710083001</v>
      </c>
      <c r="E6" s="22">
        <v>28.236000061035099</v>
      </c>
      <c r="F6" s="22">
        <v>2.3193728923797599</v>
      </c>
      <c r="G6" s="45">
        <v>0.56764316558837902</v>
      </c>
      <c r="H6" s="22">
        <v>2.0509021282196001</v>
      </c>
      <c r="I6" s="45">
        <v>4.5538692474365199</v>
      </c>
      <c r="J6" s="22">
        <v>0.94539541006088301</v>
      </c>
      <c r="K6" s="22">
        <v>0.94539541006088301</v>
      </c>
      <c r="L6" s="22">
        <v>-0.39524090290069602</v>
      </c>
      <c r="M6" s="22">
        <v>-6.4537793397902998E-2</v>
      </c>
      <c r="N6" s="41"/>
      <c r="O6" s="44">
        <f t="shared" si="4"/>
        <v>2.5839997100830008</v>
      </c>
      <c r="P6" s="44">
        <f t="shared" si="5"/>
        <v>12.316000061035099</v>
      </c>
      <c r="Q6" s="44">
        <f t="shared" si="0"/>
        <v>1.5479877897786281</v>
      </c>
      <c r="R6" s="44">
        <f t="shared" si="1"/>
        <v>0.3247807713687052</v>
      </c>
      <c r="W6" s="8">
        <f t="shared" si="2"/>
        <v>0.12248092690822615</v>
      </c>
      <c r="X6" s="22">
        <f t="shared" si="3"/>
        <v>0.24473993270049679</v>
      </c>
      <c r="Z6" s="9"/>
    </row>
    <row r="7" spans="1:26">
      <c r="A7" s="22" t="s">
        <v>26</v>
      </c>
      <c r="B7" s="22">
        <v>1.06648504734039</v>
      </c>
      <c r="C7" s="45">
        <v>0.30205622315406799</v>
      </c>
      <c r="D7" s="22">
        <v>18.659999847412099</v>
      </c>
      <c r="E7" s="22">
        <v>26.291999816894499</v>
      </c>
      <c r="F7" s="22">
        <v>1.9708663225173899</v>
      </c>
      <c r="G7" s="45">
        <v>1.4156779050827</v>
      </c>
      <c r="H7" s="22">
        <v>1.82363057136535</v>
      </c>
      <c r="I7" s="45">
        <v>5.0142507553100497</v>
      </c>
      <c r="J7" s="22">
        <v>0.72631847858428999</v>
      </c>
      <c r="K7" s="22">
        <v>5.3341276943683999E-2</v>
      </c>
      <c r="L7" s="22">
        <v>-0.82053756713867199</v>
      </c>
      <c r="M7" s="22">
        <v>-5.7871501892805002E-2</v>
      </c>
      <c r="N7" s="41"/>
      <c r="O7" s="44">
        <f t="shared" si="4"/>
        <v>2.7399998474120988</v>
      </c>
      <c r="P7" s="44">
        <f t="shared" si="5"/>
        <v>10.371999816894499</v>
      </c>
      <c r="Q7" s="44">
        <f t="shared" si="0"/>
        <v>1.4598540958963768</v>
      </c>
      <c r="R7" s="44">
        <f t="shared" si="1"/>
        <v>0.38565368980093634</v>
      </c>
      <c r="W7" s="8">
        <f t="shared" si="2"/>
        <v>0.28322593355372261</v>
      </c>
      <c r="X7" s="22">
        <f t="shared" si="3"/>
        <v>0.71830234699756446</v>
      </c>
    </row>
    <row r="8" spans="1:26">
      <c r="A8" s="22" t="s">
        <v>24</v>
      </c>
      <c r="B8" s="22">
        <v>1.3260365724563601</v>
      </c>
      <c r="C8" s="45">
        <v>0.20659598708152799</v>
      </c>
      <c r="D8" s="22">
        <v>18.624000549316399</v>
      </c>
      <c r="E8" s="22">
        <v>27.563999176025298</v>
      </c>
      <c r="F8" s="22">
        <v>2.74706959724426</v>
      </c>
      <c r="G8" s="45">
        <v>0.97346824407577504</v>
      </c>
      <c r="H8" s="22">
        <v>1.9597645998001101</v>
      </c>
      <c r="I8" s="45">
        <v>5.0109829902648899</v>
      </c>
      <c r="J8" s="22">
        <v>1.1378529071807799</v>
      </c>
      <c r="K8" s="22">
        <v>2.4363812059163999E-2</v>
      </c>
      <c r="L8" s="22">
        <v>-0.56071442365646396</v>
      </c>
      <c r="M8" s="22">
        <v>-0.107320956885815</v>
      </c>
      <c r="N8" s="41"/>
      <c r="O8" s="44">
        <f t="shared" si="4"/>
        <v>2.7040005493163992</v>
      </c>
      <c r="P8" s="44">
        <f t="shared" si="5"/>
        <v>11.643999176025298</v>
      </c>
      <c r="Q8" s="44">
        <f t="shared" si="0"/>
        <v>1.4792896403113689</v>
      </c>
      <c r="R8" s="44">
        <f t="shared" si="1"/>
        <v>0.34352458631531851</v>
      </c>
      <c r="W8" s="8">
        <f t="shared" si="2"/>
        <v>0.15579961471109957</v>
      </c>
      <c r="X8" s="22">
        <f t="shared" si="3"/>
        <v>0.35436606522540082</v>
      </c>
    </row>
    <row r="9" spans="1:26">
      <c r="A9" s="22" t="s">
        <v>20</v>
      </c>
      <c r="B9" s="22">
        <v>0.73582142591476396</v>
      </c>
      <c r="C9" s="45">
        <v>0.22759011387825001</v>
      </c>
      <c r="D9" s="22">
        <v>18.6840000152587</v>
      </c>
      <c r="E9" s="22">
        <v>26.8320007324218</v>
      </c>
      <c r="F9" s="22">
        <v>1.54093194007873</v>
      </c>
      <c r="G9" s="45">
        <v>1.02146828174591</v>
      </c>
      <c r="H9" s="22">
        <v>2.1226840019225999</v>
      </c>
      <c r="I9" s="45">
        <v>4.44825983047485</v>
      </c>
      <c r="J9" s="22">
        <v>0.52326220273971602</v>
      </c>
      <c r="K9" s="22">
        <v>4.9445781856774999E-2</v>
      </c>
      <c r="L9" s="22">
        <v>-0.45597949624061601</v>
      </c>
      <c r="M9" s="22">
        <v>-6.4812138676642997E-2</v>
      </c>
      <c r="N9" s="41"/>
      <c r="O9" s="44">
        <f t="shared" si="4"/>
        <v>2.7640000152587003</v>
      </c>
      <c r="P9" s="44">
        <f t="shared" si="5"/>
        <v>10.9120007324218</v>
      </c>
      <c r="Q9" s="44">
        <f t="shared" si="0"/>
        <v>1.4471779949051897</v>
      </c>
      <c r="R9" s="44">
        <f t="shared" si="1"/>
        <v>0.36656889035162693</v>
      </c>
      <c r="W9" s="8">
        <f t="shared" si="2"/>
        <v>0.30930074317326767</v>
      </c>
      <c r="X9" s="22">
        <f t="shared" si="3"/>
        <v>0.66288994028751236</v>
      </c>
    </row>
    <row r="10" spans="1:26">
      <c r="A10" s="22" t="s">
        <v>19</v>
      </c>
      <c r="B10" s="22">
        <v>0.59547972679138195</v>
      </c>
      <c r="C10" s="45">
        <v>0.180124342441559</v>
      </c>
      <c r="D10" s="22">
        <v>17.808000564575099</v>
      </c>
      <c r="E10" s="22">
        <v>26.124000549316399</v>
      </c>
      <c r="F10" s="22">
        <v>1.4295060634612999</v>
      </c>
      <c r="G10" s="45">
        <v>0.74899655580520597</v>
      </c>
      <c r="H10" s="22">
        <v>2.3664510250091499</v>
      </c>
      <c r="I10" s="45">
        <v>3.9876427650451598</v>
      </c>
      <c r="J10" s="22" t="s">
        <v>8</v>
      </c>
      <c r="K10" s="22">
        <v>3.6838501691818001E-2</v>
      </c>
      <c r="L10" s="22">
        <v>-0.249705135822296</v>
      </c>
      <c r="M10" s="22">
        <v>-8.9117661118506997E-2</v>
      </c>
      <c r="N10" s="41"/>
      <c r="O10" s="44">
        <f t="shared" si="4"/>
        <v>1.8880005645750995</v>
      </c>
      <c r="P10" s="44">
        <f t="shared" si="5"/>
        <v>10.204000549316399</v>
      </c>
      <c r="Q10" s="44">
        <f t="shared" si="0"/>
        <v>2.1186434342514153</v>
      </c>
      <c r="R10" s="44">
        <f t="shared" si="1"/>
        <v>0.3920031149222129</v>
      </c>
      <c r="W10" s="8">
        <f t="shared" si="2"/>
        <v>0.30248610378748136</v>
      </c>
      <c r="X10" s="22">
        <f t="shared" si="3"/>
        <v>0.52395479456144545</v>
      </c>
    </row>
    <row r="11" spans="1:26">
      <c r="A11" s="22" t="s">
        <v>10</v>
      </c>
      <c r="B11" s="22">
        <v>1.0120924711227399</v>
      </c>
      <c r="C11" s="45">
        <v>0.17811335623264299</v>
      </c>
      <c r="D11" s="22">
        <v>18.527999877929599</v>
      </c>
      <c r="E11" s="22">
        <v>27.5160007476806</v>
      </c>
      <c r="F11" s="22">
        <v>2.2586634159088099</v>
      </c>
      <c r="G11" s="45">
        <v>0.81168949604034402</v>
      </c>
      <c r="H11" s="22">
        <v>2.20562720298767</v>
      </c>
      <c r="I11" s="45">
        <v>4.7412586212158203</v>
      </c>
      <c r="J11" s="22">
        <v>0.73657447099685702</v>
      </c>
      <c r="K11" s="22">
        <v>2.2661687806249001E-2</v>
      </c>
      <c r="L11" s="22">
        <v>-0.51282811164856001</v>
      </c>
      <c r="M11" s="22">
        <v>-4.8721380531787997E-2</v>
      </c>
      <c r="N11" s="41"/>
      <c r="O11" s="44">
        <f t="shared" si="4"/>
        <v>2.6079998779295988</v>
      </c>
      <c r="P11" s="44">
        <f t="shared" si="5"/>
        <v>11.5960007476806</v>
      </c>
      <c r="Q11" s="44">
        <f t="shared" si="0"/>
        <v>1.5337424030768982</v>
      </c>
      <c r="R11" s="44">
        <f t="shared" si="1"/>
        <v>0.34494651104606638</v>
      </c>
      <c r="W11" s="8">
        <f t="shared" si="2"/>
        <v>0.17598525956334535</v>
      </c>
      <c r="X11" s="22">
        <f t="shared" si="3"/>
        <v>0.35936717720898115</v>
      </c>
    </row>
    <row r="12" spans="1:26">
      <c r="A12" s="22" t="s">
        <v>6</v>
      </c>
      <c r="B12" s="22">
        <v>2.1619486808776802</v>
      </c>
      <c r="C12" s="45">
        <v>0.43186271190643299</v>
      </c>
      <c r="D12" s="22">
        <v>18.395999908447202</v>
      </c>
      <c r="E12" s="22">
        <v>25.728000640869102</v>
      </c>
      <c r="F12" s="22">
        <v>4.1874623298645002</v>
      </c>
      <c r="G12" s="45">
        <v>1.3563208580017001</v>
      </c>
      <c r="H12" s="22">
        <v>1.71293020248413</v>
      </c>
      <c r="I12" s="45">
        <v>3.0140509605407702</v>
      </c>
      <c r="J12" s="22">
        <v>1.9914026260375901</v>
      </c>
      <c r="K12" s="22">
        <v>1.9914026260375901</v>
      </c>
      <c r="L12" s="22">
        <v>-0.84689116477966297</v>
      </c>
      <c r="M12" s="22">
        <v>-0.24105173349380499</v>
      </c>
      <c r="N12" s="41"/>
      <c r="O12" s="44">
        <f t="shared" si="4"/>
        <v>2.4759999084472017</v>
      </c>
      <c r="P12" s="44">
        <f t="shared" si="5"/>
        <v>9.8080006408691016</v>
      </c>
      <c r="Q12" s="44">
        <f t="shared" si="0"/>
        <v>1.6155089450340729</v>
      </c>
      <c r="R12" s="44">
        <f t="shared" si="1"/>
        <v>0.40783031592925689</v>
      </c>
      <c r="W12" s="8">
        <f t="shared" si="2"/>
        <v>0.19975622720661015</v>
      </c>
      <c r="X12" s="22">
        <f t="shared" si="3"/>
        <v>0.32390043208952007</v>
      </c>
    </row>
    <row r="13" spans="1:26">
      <c r="A13" s="22" t="s">
        <v>9</v>
      </c>
      <c r="B13" s="22">
        <v>0.476819038391113</v>
      </c>
      <c r="C13" s="45">
        <v>0.107706524431705</v>
      </c>
      <c r="D13" s="22">
        <v>18.156000137329102</v>
      </c>
      <c r="E13" s="22">
        <v>26.568000793456999</v>
      </c>
      <c r="F13" s="22">
        <v>1.21247446537017</v>
      </c>
      <c r="G13" s="45">
        <v>0.37373003363609297</v>
      </c>
      <c r="H13" s="22">
        <v>2.4630131721496502</v>
      </c>
      <c r="I13" s="45">
        <v>3.07570075988769</v>
      </c>
      <c r="J13" s="22" t="s">
        <v>8</v>
      </c>
      <c r="K13" s="22" t="s">
        <v>8</v>
      </c>
      <c r="L13" s="22" t="s">
        <v>8</v>
      </c>
      <c r="M13" s="22">
        <v>-4.3770823627710002E-2</v>
      </c>
      <c r="N13" s="41"/>
      <c r="O13" s="44">
        <f t="shared" si="4"/>
        <v>2.2360001373291016</v>
      </c>
      <c r="P13" s="44">
        <f t="shared" si="5"/>
        <v>10.648000793456999</v>
      </c>
      <c r="Q13" s="44">
        <f t="shared" si="0"/>
        <v>1.788908655782997</v>
      </c>
      <c r="R13" s="44">
        <f t="shared" si="1"/>
        <v>0.37565737245792902</v>
      </c>
      <c r="W13" s="8">
        <f t="shared" si="2"/>
        <v>0.22588553677539661</v>
      </c>
      <c r="X13" s="22">
        <f t="shared" si="3"/>
        <v>0.3082374468991334</v>
      </c>
    </row>
    <row r="14" spans="1:26">
      <c r="A14" s="22" t="s">
        <v>11</v>
      </c>
      <c r="B14" s="22">
        <v>0.61957919597625699</v>
      </c>
      <c r="C14" s="45">
        <v>9.8042249679564999E-2</v>
      </c>
      <c r="D14" s="22">
        <v>18.263999938964801</v>
      </c>
      <c r="E14" s="22">
        <v>26.784000396728501</v>
      </c>
      <c r="F14" s="22">
        <v>1.4662171602249101</v>
      </c>
      <c r="G14" s="45">
        <v>0.35252913832664501</v>
      </c>
      <c r="H14" s="22">
        <v>2.2481412887573198</v>
      </c>
      <c r="I14" s="45">
        <v>3.5915646553039502</v>
      </c>
      <c r="J14" s="22" t="s">
        <v>8</v>
      </c>
      <c r="K14" s="22">
        <v>1.1363761499524E-2</v>
      </c>
      <c r="L14" s="22">
        <v>-0.254533290863037</v>
      </c>
      <c r="M14" s="22">
        <v>-2.5613494217396001E-2</v>
      </c>
      <c r="N14" s="41"/>
      <c r="O14" s="44">
        <f t="shared" si="4"/>
        <v>2.3439999389648012</v>
      </c>
      <c r="P14" s="44">
        <f t="shared" si="5"/>
        <v>10.864000396728501</v>
      </c>
      <c r="Q14" s="44">
        <f t="shared" si="0"/>
        <v>1.7064846860732219</v>
      </c>
      <c r="R14" s="44">
        <f t="shared" si="1"/>
        <v>0.36818849907300522</v>
      </c>
      <c r="W14" s="8">
        <f t="shared" si="2"/>
        <v>0.15824006086111725</v>
      </c>
      <c r="X14" s="22">
        <f t="shared" si="3"/>
        <v>0.24043446488688541</v>
      </c>
    </row>
    <row r="15" spans="1:26">
      <c r="A15" s="22" t="s">
        <v>1</v>
      </c>
      <c r="B15" s="22">
        <v>1.1083282232284499</v>
      </c>
      <c r="C15" s="45">
        <v>0.17011497914791099</v>
      </c>
      <c r="D15" s="22">
        <v>18.395999908447202</v>
      </c>
      <c r="E15" s="22">
        <v>25.920000076293899</v>
      </c>
      <c r="F15" s="22">
        <v>2.3105673789978001</v>
      </c>
      <c r="G15" s="45">
        <v>0.60610914230346702</v>
      </c>
      <c r="H15" s="22">
        <v>1.92357885837554</v>
      </c>
      <c r="I15" s="45">
        <v>3.6310567855834899</v>
      </c>
      <c r="J15" s="22">
        <v>0.81202715635299705</v>
      </c>
      <c r="K15" s="22">
        <v>2.7632022276521E-2</v>
      </c>
      <c r="L15" s="22">
        <v>-0.57399511337280296</v>
      </c>
      <c r="M15" s="22">
        <v>-8.7350912392139005E-2</v>
      </c>
      <c r="N15" s="41"/>
      <c r="O15" s="44">
        <f t="shared" si="4"/>
        <v>2.4759999084472017</v>
      </c>
      <c r="P15" s="44">
        <f t="shared" si="5"/>
        <v>10.000000076293899</v>
      </c>
      <c r="Q15" s="44">
        <f t="shared" si="0"/>
        <v>1.6155089450340729</v>
      </c>
      <c r="R15" s="44">
        <f t="shared" si="1"/>
        <v>0.39999999694824406</v>
      </c>
      <c r="W15" s="8">
        <f t="shared" si="2"/>
        <v>0.15348790690575664</v>
      </c>
      <c r="X15" s="22">
        <f t="shared" si="3"/>
        <v>0.26232047929559388</v>
      </c>
    </row>
    <row r="16" spans="1:26">
      <c r="A16" s="22" t="s">
        <v>17</v>
      </c>
      <c r="B16" s="22">
        <v>1.9892432689666699</v>
      </c>
      <c r="C16" s="45">
        <v>0.28046813607215898</v>
      </c>
      <c r="D16" s="22">
        <v>17.927999496459901</v>
      </c>
      <c r="E16" s="22">
        <v>26.304000854492099</v>
      </c>
      <c r="F16" s="22">
        <v>3.5122272968292201</v>
      </c>
      <c r="G16" s="45">
        <v>1.4134929180145199</v>
      </c>
      <c r="H16" s="22">
        <v>1.6942662000656099</v>
      </c>
      <c r="I16" s="45">
        <v>5.55255126953125</v>
      </c>
      <c r="J16" s="22">
        <v>2.02839136123657</v>
      </c>
      <c r="K16" s="22">
        <v>4.8438306897879001E-2</v>
      </c>
      <c r="L16" s="22">
        <v>-1.1334758996963501</v>
      </c>
      <c r="M16" s="22">
        <v>-8.5074365139007999E-2</v>
      </c>
      <c r="N16" s="41"/>
      <c r="O16" s="44">
        <f t="shared" si="4"/>
        <v>2.0079994964599006</v>
      </c>
      <c r="P16" s="44">
        <f t="shared" si="5"/>
        <v>10.384000854492099</v>
      </c>
      <c r="Q16" s="44">
        <f t="shared" si="0"/>
        <v>1.9920323720459057</v>
      </c>
      <c r="R16" s="44">
        <f t="shared" si="1"/>
        <v>0.38520798062816103</v>
      </c>
      <c r="W16" s="8">
        <f t="shared" si="2"/>
        <v>0.14099237657234887</v>
      </c>
      <c r="X16" s="22">
        <f t="shared" si="3"/>
        <v>0.40244915791486435</v>
      </c>
    </row>
    <row r="17" spans="1:24">
      <c r="A17" s="22" t="s">
        <v>16</v>
      </c>
      <c r="B17" s="22">
        <v>1.32119536399841</v>
      </c>
      <c r="C17" s="45">
        <v>0.315585106611252</v>
      </c>
      <c r="D17" s="22">
        <v>18.011999130248999</v>
      </c>
      <c r="E17" s="22">
        <v>25.752000808715799</v>
      </c>
      <c r="F17" s="22">
        <v>2.1884522438049299</v>
      </c>
      <c r="G17" s="45">
        <v>1.2705674171447701</v>
      </c>
      <c r="H17" s="22">
        <v>1.62134325504303</v>
      </c>
      <c r="I17" s="45">
        <v>4.1803717613220197</v>
      </c>
      <c r="J17" s="22" t="s">
        <v>8</v>
      </c>
      <c r="K17" s="22">
        <v>5.3876809775829003E-2</v>
      </c>
      <c r="L17" s="22">
        <v>-0.812979996204376</v>
      </c>
      <c r="M17" s="22">
        <v>-0.149400129914284</v>
      </c>
      <c r="N17" s="41"/>
      <c r="O17" s="44">
        <f t="shared" si="4"/>
        <v>2.0919991302489986</v>
      </c>
      <c r="P17" s="44">
        <f t="shared" si="5"/>
        <v>9.8320008087157991</v>
      </c>
      <c r="Q17" s="44">
        <f t="shared" si="0"/>
        <v>1.9120466840365766</v>
      </c>
      <c r="R17" s="44">
        <f t="shared" si="1"/>
        <v>0.40683479159746505</v>
      </c>
      <c r="W17" s="8">
        <f t="shared" si="2"/>
        <v>0.23886331666815613</v>
      </c>
      <c r="X17" s="22">
        <f t="shared" si="3"/>
        <v>0.58057808697516344</v>
      </c>
    </row>
    <row r="18" spans="1:24">
      <c r="A18" s="22" t="s">
        <v>18</v>
      </c>
      <c r="B18" s="22">
        <v>1.1068073511123599</v>
      </c>
      <c r="C18" s="45">
        <v>0.219512313604355</v>
      </c>
      <c r="D18" s="22">
        <v>18.299999237060501</v>
      </c>
      <c r="E18" s="22">
        <v>26.520000457763601</v>
      </c>
      <c r="F18" s="22">
        <v>2.5993483066558798</v>
      </c>
      <c r="G18" s="45">
        <v>0.83748078346252397</v>
      </c>
      <c r="H18" s="22">
        <v>2.2328395843505802</v>
      </c>
      <c r="I18" s="45">
        <v>3.58192539215087</v>
      </c>
      <c r="J18" s="22" t="s">
        <v>8</v>
      </c>
      <c r="K18" s="22" t="s">
        <v>8</v>
      </c>
      <c r="L18" s="22">
        <v>-0.41845527291297901</v>
      </c>
      <c r="M18" s="22">
        <v>-7.4002191424370006E-2</v>
      </c>
      <c r="N18" s="41"/>
      <c r="O18" s="44">
        <f t="shared" si="4"/>
        <v>2.3799992370605008</v>
      </c>
      <c r="P18" s="44">
        <f t="shared" si="5"/>
        <v>10.600000457763601</v>
      </c>
      <c r="Q18" s="44">
        <f t="shared" si="0"/>
        <v>1.6806728076687689</v>
      </c>
      <c r="R18" s="44">
        <f t="shared" si="1"/>
        <v>0.37735847426971941</v>
      </c>
      <c r="W18" s="8">
        <f t="shared" si="2"/>
        <v>0.19832928773353506</v>
      </c>
      <c r="X18" s="22">
        <f t="shared" si="3"/>
        <v>0.32218875066418545</v>
      </c>
    </row>
    <row r="19" spans="1:24">
      <c r="A19" s="22" t="s">
        <v>15</v>
      </c>
      <c r="B19" s="22">
        <v>0.43707451224327099</v>
      </c>
      <c r="C19" s="45">
        <v>6.0446888208388998E-2</v>
      </c>
      <c r="D19" s="22">
        <v>18.9839992523193</v>
      </c>
      <c r="E19" s="22">
        <v>28.728000640869102</v>
      </c>
      <c r="F19" s="22">
        <v>1.0904116630554199</v>
      </c>
      <c r="G19" s="45">
        <v>0.26822632551193198</v>
      </c>
      <c r="H19" s="22">
        <v>2.2453327178954998</v>
      </c>
      <c r="I19" s="45">
        <v>4.3001041412353498</v>
      </c>
      <c r="J19" s="22" t="s">
        <v>8</v>
      </c>
      <c r="K19" s="22">
        <v>7.0997774600980003E-3</v>
      </c>
      <c r="L19" s="22">
        <v>-0.155678495764732</v>
      </c>
      <c r="M19" s="22">
        <v>-1.5010093338788E-2</v>
      </c>
      <c r="N19" s="41"/>
      <c r="O19" s="44">
        <f t="shared" si="4"/>
        <v>3.0639992523193005</v>
      </c>
      <c r="P19" s="44">
        <f t="shared" si="5"/>
        <v>12.808000640869102</v>
      </c>
      <c r="Q19" s="44">
        <f t="shared" si="0"/>
        <v>1.30548334728613</v>
      </c>
      <c r="R19" s="44">
        <f t="shared" si="1"/>
        <v>0.31230479386738813</v>
      </c>
      <c r="W19" s="8">
        <f t="shared" si="2"/>
        <v>0.13829881751316789</v>
      </c>
      <c r="X19" s="22">
        <f t="shared" si="3"/>
        <v>0.24598629545133491</v>
      </c>
    </row>
    <row r="20" spans="1:24">
      <c r="A20" s="22" t="s">
        <v>14</v>
      </c>
      <c r="B20" s="22">
        <v>0.38601845502853399</v>
      </c>
      <c r="C20" s="45">
        <v>7.2765976190567003E-2</v>
      </c>
      <c r="D20" s="22">
        <v>18.791999816894499</v>
      </c>
      <c r="E20" s="22">
        <v>27.011999130248999</v>
      </c>
      <c r="F20" s="22">
        <v>0.97497236728668202</v>
      </c>
      <c r="G20" s="45">
        <v>0.22462078928947399</v>
      </c>
      <c r="H20" s="22">
        <v>2.38171339035034</v>
      </c>
      <c r="I20" s="45">
        <v>2.13877081871032</v>
      </c>
      <c r="J20" s="22" t="s">
        <v>8</v>
      </c>
      <c r="K20" s="22" t="s">
        <v>8</v>
      </c>
      <c r="L20" s="22">
        <v>-0.142590656876564</v>
      </c>
      <c r="M20" s="22">
        <v>-2.2768756374717002E-2</v>
      </c>
      <c r="N20" s="41"/>
      <c r="O20" s="44">
        <f t="shared" si="4"/>
        <v>2.8719998168944993</v>
      </c>
      <c r="P20" s="44">
        <f t="shared" si="5"/>
        <v>11.091999130248999</v>
      </c>
      <c r="Q20" s="44">
        <f t="shared" si="0"/>
        <v>1.3927577489629543</v>
      </c>
      <c r="R20" s="44">
        <f t="shared" si="1"/>
        <v>0.36062029513612176</v>
      </c>
      <c r="W20" s="8">
        <f t="shared" si="2"/>
        <v>0.18850387913497099</v>
      </c>
      <c r="X20" s="22">
        <f t="shared" si="3"/>
        <v>0.23038682615650607</v>
      </c>
    </row>
    <row r="21" spans="1:24">
      <c r="A21" s="22" t="s">
        <v>13</v>
      </c>
      <c r="B21" s="22">
        <v>0.85951292514801003</v>
      </c>
      <c r="C21" s="45">
        <v>0.18204960227012601</v>
      </c>
      <c r="D21" s="22">
        <v>18.743999481201101</v>
      </c>
      <c r="E21" s="22">
        <v>28.3320007324218</v>
      </c>
      <c r="F21" s="22">
        <v>2.2347705364227299</v>
      </c>
      <c r="G21" s="45">
        <v>0.82264256477356001</v>
      </c>
      <c r="H21" s="22">
        <v>2.6188981533050502</v>
      </c>
      <c r="I21" s="45">
        <v>4.1328344345092702</v>
      </c>
      <c r="J21" s="22" t="s">
        <v>8</v>
      </c>
      <c r="K21" s="22">
        <v>3.0498977750540002E-2</v>
      </c>
      <c r="L21" s="22">
        <v>-0.40796694159507801</v>
      </c>
      <c r="M21" s="22">
        <v>-6.0920868068933001E-2</v>
      </c>
      <c r="N21" s="41"/>
      <c r="O21" s="44">
        <f t="shared" si="4"/>
        <v>2.8239994812011009</v>
      </c>
      <c r="P21" s="44">
        <f t="shared" si="5"/>
        <v>12.4120007324218</v>
      </c>
      <c r="Q21" s="44">
        <f t="shared" si="0"/>
        <v>1.4164308551142948</v>
      </c>
      <c r="R21" s="44">
        <f t="shared" si="1"/>
        <v>0.32226875313916692</v>
      </c>
      <c r="W21" s="8">
        <f t="shared" si="2"/>
        <v>0.21180554351614511</v>
      </c>
      <c r="X21" s="22">
        <f t="shared" si="3"/>
        <v>0.36811052918676418</v>
      </c>
    </row>
    <row r="22" spans="1:24">
      <c r="A22" s="22" t="s">
        <v>12</v>
      </c>
      <c r="B22" s="22">
        <v>1.01251113414764</v>
      </c>
      <c r="C22" s="45">
        <v>0.139606222510338</v>
      </c>
      <c r="D22" s="22">
        <v>18.263999938964801</v>
      </c>
      <c r="E22" s="22">
        <v>28.992000579833899</v>
      </c>
      <c r="F22" s="22">
        <v>2.0509176254272399</v>
      </c>
      <c r="G22" s="45">
        <v>0.72848290205001798</v>
      </c>
      <c r="H22" s="22">
        <v>1.74235534667968</v>
      </c>
      <c r="I22" s="45">
        <v>5.1861619949340803</v>
      </c>
      <c r="J22" s="22">
        <v>0.829173743724823</v>
      </c>
      <c r="K22" s="22">
        <v>1.243532449007E-2</v>
      </c>
      <c r="L22" s="22">
        <v>-0.359931319952011</v>
      </c>
      <c r="M22" s="22">
        <v>-6.4260497689247006E-2</v>
      </c>
      <c r="N22" s="41"/>
      <c r="O22" s="44">
        <f t="shared" si="4"/>
        <v>2.3439999389648012</v>
      </c>
      <c r="P22" s="44">
        <f t="shared" si="5"/>
        <v>13.072000579833899</v>
      </c>
      <c r="Q22" s="44">
        <f t="shared" si="0"/>
        <v>1.7064846860732219</v>
      </c>
      <c r="R22" s="44">
        <f t="shared" si="1"/>
        <v>0.30599753844646987</v>
      </c>
      <c r="W22" s="8">
        <f t="shared" si="2"/>
        <v>0.13788117266272076</v>
      </c>
      <c r="X22" s="22">
        <f t="shared" si="3"/>
        <v>0.35519851846719735</v>
      </c>
    </row>
    <row r="23" spans="1:24">
      <c r="A23" s="22" t="s">
        <v>29</v>
      </c>
      <c r="B23" s="22">
        <v>0.97452771663665805</v>
      </c>
      <c r="C23" s="45">
        <v>0.293640166521072</v>
      </c>
      <c r="D23" s="22">
        <v>18.503999710083001</v>
      </c>
      <c r="E23" s="22">
        <v>27.827999114990199</v>
      </c>
      <c r="F23" s="22">
        <v>2.1249425411224299</v>
      </c>
      <c r="G23" s="45">
        <v>1.3823539018630899</v>
      </c>
      <c r="H23" s="22">
        <v>2.21683573722839</v>
      </c>
      <c r="I23" s="45">
        <v>4.8047008514404297</v>
      </c>
      <c r="J23" s="22">
        <v>0.74143058061599698</v>
      </c>
      <c r="K23" s="22">
        <v>3.3585458993912E-2</v>
      </c>
      <c r="L23" s="22">
        <v>-0.40977314114570601</v>
      </c>
      <c r="M23" s="22">
        <v>-0.118102394044399</v>
      </c>
      <c r="N23" s="41"/>
      <c r="O23" s="44">
        <f t="shared" si="4"/>
        <v>2.5839997100830008</v>
      </c>
      <c r="P23" s="44">
        <f t="shared" si="5"/>
        <v>11.907999114990199</v>
      </c>
      <c r="Q23" s="44">
        <f t="shared" si="0"/>
        <v>1.5479877897786281</v>
      </c>
      <c r="R23" s="44">
        <f t="shared" si="1"/>
        <v>0.33590865781680002</v>
      </c>
      <c r="W23" s="8">
        <f t="shared" si="2"/>
        <v>0.30131535666784171</v>
      </c>
      <c r="X23" s="22">
        <f t="shared" si="3"/>
        <v>0.65053707340853917</v>
      </c>
    </row>
    <row r="24" spans="1:24">
      <c r="A24" s="22" t="s">
        <v>30</v>
      </c>
      <c r="B24" s="22">
        <v>1.49823451042175</v>
      </c>
      <c r="C24" s="45">
        <v>0.26107031106948902</v>
      </c>
      <c r="D24" s="22">
        <v>18.468000411987301</v>
      </c>
      <c r="E24" s="22">
        <v>28.356000900268501</v>
      </c>
      <c r="F24" s="22">
        <v>3.3458869457244802</v>
      </c>
      <c r="G24" s="45">
        <v>1.3165489435195901</v>
      </c>
      <c r="H24" s="22">
        <v>2.1880247592925999</v>
      </c>
      <c r="I24" s="45">
        <v>5.1437211036682102</v>
      </c>
      <c r="J24" s="22" t="s">
        <v>8</v>
      </c>
      <c r="K24" s="22">
        <v>3.0339274555444998E-2</v>
      </c>
      <c r="L24" s="22">
        <v>-0.71689647436142001</v>
      </c>
      <c r="M24" s="22">
        <v>-0.109613165259361</v>
      </c>
      <c r="N24" s="41"/>
      <c r="O24" s="44">
        <f t="shared" si="4"/>
        <v>2.5480004119873012</v>
      </c>
      <c r="P24" s="44">
        <f t="shared" si="5"/>
        <v>12.436000900268501</v>
      </c>
      <c r="Q24" s="44">
        <f t="shared" si="0"/>
        <v>1.5698584588847135</v>
      </c>
      <c r="R24" s="44">
        <f t="shared" si="1"/>
        <v>0.32164680849401012</v>
      </c>
      <c r="W24" s="8">
        <f t="shared" si="2"/>
        <v>0.17425196740128371</v>
      </c>
      <c r="X24" s="22">
        <f t="shared" si="3"/>
        <v>0.39348279391266749</v>
      </c>
    </row>
    <row r="25" spans="1:24">
      <c r="A25" s="22" t="s">
        <v>31</v>
      </c>
      <c r="B25" s="22">
        <v>0.69977754354476895</v>
      </c>
      <c r="C25" s="45">
        <v>0.112295731902123</v>
      </c>
      <c r="D25" s="22">
        <v>18.156000137329102</v>
      </c>
      <c r="E25" s="22">
        <v>27.804000854492099</v>
      </c>
      <c r="F25" s="22">
        <v>1.5687606334686199</v>
      </c>
      <c r="G25" s="45">
        <v>0.51305937767028797</v>
      </c>
      <c r="H25" s="22">
        <v>2.05511474609375</v>
      </c>
      <c r="I25" s="45">
        <v>4.1391668319702104</v>
      </c>
      <c r="J25" s="22" t="s">
        <v>8</v>
      </c>
      <c r="K25" s="22" t="s">
        <v>8</v>
      </c>
      <c r="L25" s="22">
        <v>-0.27632510662078902</v>
      </c>
      <c r="M25" s="22">
        <v>-4.0957558900117999E-2</v>
      </c>
      <c r="N25" s="41"/>
      <c r="O25" s="44">
        <f t="shared" si="4"/>
        <v>2.2360001373291016</v>
      </c>
      <c r="P25" s="44">
        <f t="shared" si="5"/>
        <v>11.884000854492099</v>
      </c>
      <c r="Q25" s="44">
        <f t="shared" si="0"/>
        <v>1.788908655782997</v>
      </c>
      <c r="R25" s="44">
        <f t="shared" si="1"/>
        <v>0.33658698353997663</v>
      </c>
      <c r="W25" s="8">
        <f t="shared" si="2"/>
        <v>0.16047347180259833</v>
      </c>
      <c r="X25" s="22">
        <f t="shared" si="3"/>
        <v>0.32704758567015046</v>
      </c>
    </row>
    <row r="26" spans="1:24">
      <c r="A26" s="22" t="s">
        <v>32</v>
      </c>
      <c r="B26" s="22">
        <v>1.2121566534042301</v>
      </c>
      <c r="C26" s="45">
        <v>0.28618246316909801</v>
      </c>
      <c r="D26" s="22">
        <v>18</v>
      </c>
      <c r="E26" s="22">
        <v>25.475999832153299</v>
      </c>
      <c r="F26" s="22">
        <v>2.18773293495178</v>
      </c>
      <c r="G26" s="45">
        <v>1.1865537166595399</v>
      </c>
      <c r="H26" s="22">
        <v>1.7871072292327801</v>
      </c>
      <c r="I26" s="45">
        <v>4.3951687812805096</v>
      </c>
      <c r="J26" s="22" t="s">
        <v>8</v>
      </c>
      <c r="K26" s="22">
        <v>5.2268400788307003E-2</v>
      </c>
      <c r="L26" s="22">
        <v>-0.682353615760803</v>
      </c>
      <c r="M26" s="22">
        <v>-0.16613927483558699</v>
      </c>
      <c r="N26" s="41"/>
      <c r="O26" s="44">
        <f t="shared" si="4"/>
        <v>2.08</v>
      </c>
      <c r="P26" s="44">
        <f t="shared" si="5"/>
        <v>9.5559998321532991</v>
      </c>
      <c r="Q26" s="44">
        <f t="shared" si="0"/>
        <v>1.9230769230769229</v>
      </c>
      <c r="R26" s="44">
        <f t="shared" si="1"/>
        <v>0.41858518943680861</v>
      </c>
      <c r="W26" s="8">
        <f t="shared" si="2"/>
        <v>0.23609362895907965</v>
      </c>
      <c r="X26" s="22">
        <f t="shared" si="3"/>
        <v>0.54236680250265223</v>
      </c>
    </row>
    <row r="27" spans="1:24">
      <c r="A27" s="22" t="s">
        <v>33</v>
      </c>
      <c r="B27" s="22">
        <v>0.54702931642532304</v>
      </c>
      <c r="C27" s="45">
        <v>0.18012706935405701</v>
      </c>
      <c r="D27" s="22">
        <v>17.988000869750898</v>
      </c>
      <c r="E27" s="22">
        <v>27</v>
      </c>
      <c r="F27" s="22">
        <v>1.11355829238891</v>
      </c>
      <c r="G27" s="45">
        <v>0.73835211992263805</v>
      </c>
      <c r="H27" s="22">
        <v>2.0569672584533598</v>
      </c>
      <c r="I27" s="45">
        <v>4.0915260314941397</v>
      </c>
      <c r="J27" s="22" t="s">
        <v>8</v>
      </c>
      <c r="K27" s="22">
        <v>2.5575498118996998E-2</v>
      </c>
      <c r="L27" s="22">
        <v>-0.29690501093864402</v>
      </c>
      <c r="M27" s="22">
        <v>-7.0004746317863006E-2</v>
      </c>
      <c r="N27" s="41"/>
      <c r="O27" s="44">
        <f t="shared" si="4"/>
        <v>2.0680008697508985</v>
      </c>
      <c r="P27" s="44">
        <f t="shared" si="5"/>
        <v>11.08</v>
      </c>
      <c r="Q27" s="44">
        <f t="shared" si="0"/>
        <v>1.9342351632965322</v>
      </c>
      <c r="R27" s="44">
        <f t="shared" si="1"/>
        <v>0.36101083032490977</v>
      </c>
      <c r="W27" s="8">
        <f t="shared" si="2"/>
        <v>0.32928229611373455</v>
      </c>
      <c r="X27" s="22">
        <f t="shared" si="3"/>
        <v>0.66305655031193345</v>
      </c>
    </row>
    <row r="28" spans="1:24">
      <c r="A28" s="22" t="s">
        <v>34</v>
      </c>
      <c r="B28" s="22">
        <v>0.62920635938644398</v>
      </c>
      <c r="C28" s="45">
        <v>0.18933437764644601</v>
      </c>
      <c r="D28" s="22">
        <v>18.3840007781982</v>
      </c>
      <c r="E28" s="22">
        <v>27.5520000457763</v>
      </c>
      <c r="F28" s="22">
        <v>1.11663222312927</v>
      </c>
      <c r="G28" s="45">
        <v>1.00979387760162</v>
      </c>
      <c r="H28" s="22">
        <v>1.8349627256393399</v>
      </c>
      <c r="I28" s="45">
        <v>5.69420957565307</v>
      </c>
      <c r="J28" s="22">
        <v>0.63500100374221802</v>
      </c>
      <c r="K28" s="22">
        <v>2.6207635179162001E-2</v>
      </c>
      <c r="L28" s="22">
        <v>-0.45272064208984403</v>
      </c>
      <c r="M28" s="22">
        <v>-5.71797080338E-2</v>
      </c>
      <c r="N28" s="41"/>
      <c r="O28" s="44">
        <f t="shared" si="4"/>
        <v>2.4640007781981996</v>
      </c>
      <c r="P28" s="44">
        <f t="shared" si="5"/>
        <v>11.6320000457763</v>
      </c>
      <c r="Q28" s="44">
        <f t="shared" si="0"/>
        <v>1.6233761106703057</v>
      </c>
      <c r="R28" s="44">
        <f t="shared" si="1"/>
        <v>0.34387895325468482</v>
      </c>
      <c r="W28" s="8">
        <f t="shared" si="2"/>
        <v>0.30090982842428843</v>
      </c>
      <c r="X28" s="22">
        <f t="shared" si="3"/>
        <v>0.90432091845939722</v>
      </c>
    </row>
    <row r="29" spans="1:24">
      <c r="A29" s="22" t="s">
        <v>35</v>
      </c>
      <c r="B29" s="22">
        <v>0.77568411827087402</v>
      </c>
      <c r="C29" s="45">
        <v>0.28103476762771601</v>
      </c>
      <c r="D29" s="22">
        <v>18.743999481201101</v>
      </c>
      <c r="E29" s="22">
        <v>26.663999557495099</v>
      </c>
      <c r="F29" s="22">
        <v>1.78484070301055</v>
      </c>
      <c r="G29" s="45">
        <v>1.15468490123748</v>
      </c>
      <c r="H29" s="22">
        <v>2.22399401664733</v>
      </c>
      <c r="I29" s="45">
        <v>3.8816175460815399</v>
      </c>
      <c r="J29" s="22" t="s">
        <v>8</v>
      </c>
      <c r="K29" s="22" t="s">
        <v>8</v>
      </c>
      <c r="L29" s="22">
        <v>-0.37417849898338301</v>
      </c>
      <c r="M29" s="22">
        <v>-0.12392570823431</v>
      </c>
      <c r="N29" s="41"/>
      <c r="O29" s="44">
        <f t="shared" si="4"/>
        <v>2.8239994812011009</v>
      </c>
      <c r="P29" s="44">
        <f t="shared" si="5"/>
        <v>10.743999557495099</v>
      </c>
      <c r="Q29" s="44">
        <f t="shared" si="0"/>
        <v>1.4164308551142948</v>
      </c>
      <c r="R29" s="44">
        <f t="shared" si="1"/>
        <v>0.37230083439547129</v>
      </c>
      <c r="W29" s="8">
        <f t="shared" si="2"/>
        <v>0.36230568733853696</v>
      </c>
      <c r="X29" s="22">
        <f t="shared" si="3"/>
        <v>0.64694003184140447</v>
      </c>
    </row>
    <row r="30" spans="1:24">
      <c r="A30" s="22">
        <v>15809022</v>
      </c>
      <c r="B30" s="22">
        <v>1.01461</v>
      </c>
      <c r="C30" s="22">
        <v>0.180925</v>
      </c>
      <c r="D30" s="22">
        <v>14.855999946594199</v>
      </c>
      <c r="E30" s="22">
        <v>22.856000900268501</v>
      </c>
      <c r="F30" s="22">
        <v>2.3915648460388099</v>
      </c>
      <c r="G30" s="22">
        <v>0.57994818687438998</v>
      </c>
      <c r="H30" s="22">
        <v>2.2087144851684499</v>
      </c>
      <c r="I30" s="22">
        <v>3.4778463840484601</v>
      </c>
      <c r="J30" s="22"/>
      <c r="K30" s="22"/>
      <c r="L30" s="22"/>
      <c r="M30" s="22"/>
      <c r="N30" s="41"/>
      <c r="O30" s="44">
        <f>D30-11.995</f>
        <v>2.8609999465942</v>
      </c>
      <c r="P30" s="44">
        <f>E30-11.995</f>
        <v>10.861000900268502</v>
      </c>
      <c r="Q30" s="44">
        <f t="shared" si="0"/>
        <v>1.3981125741584484</v>
      </c>
      <c r="R30" s="44">
        <f t="shared" si="0"/>
        <v>0.36829018216001741</v>
      </c>
      <c r="W30" s="8">
        <f t="shared" si="2"/>
        <v>0.17831974847478341</v>
      </c>
      <c r="X30" s="22">
        <f t="shared" si="3"/>
        <v>0.24249737063787677</v>
      </c>
    </row>
    <row r="31" spans="1:24">
      <c r="A31" s="22"/>
      <c r="B31" s="22"/>
      <c r="C31" s="22"/>
      <c r="D31" s="41"/>
      <c r="E31" s="22"/>
      <c r="F31" s="22"/>
      <c r="G31" s="22"/>
      <c r="H31" s="22"/>
      <c r="I31" s="22"/>
      <c r="J31" s="22"/>
      <c r="K31" s="22"/>
      <c r="L31" s="22"/>
      <c r="M31" s="22"/>
      <c r="N31" s="41"/>
      <c r="O31" s="44"/>
      <c r="P31" s="44"/>
      <c r="Q31" s="44"/>
      <c r="R31" s="44"/>
    </row>
    <row r="32" spans="1:24">
      <c r="A32" s="22"/>
      <c r="B32" s="22"/>
      <c r="C32" s="22"/>
      <c r="D32" s="41"/>
      <c r="E32" s="22"/>
      <c r="F32" s="22"/>
      <c r="G32" s="22"/>
      <c r="H32" s="22"/>
      <c r="I32" s="22"/>
      <c r="J32" s="22"/>
      <c r="K32" s="22"/>
      <c r="L32" s="22"/>
      <c r="M32" s="22"/>
      <c r="N32" s="41"/>
      <c r="O32" s="44"/>
      <c r="P32" s="44"/>
      <c r="Q32" s="44"/>
      <c r="R32" s="44"/>
    </row>
    <row r="33" spans="1:26" s="3" customFormat="1">
      <c r="A33" s="21"/>
      <c r="B33" s="21"/>
      <c r="C33" s="21"/>
      <c r="D33" s="22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4"/>
      <c r="P33" s="24"/>
      <c r="Q33" s="24"/>
      <c r="R33" s="24"/>
      <c r="T33" s="21"/>
      <c r="U33" s="21"/>
    </row>
    <row r="34" spans="1:26" s="3" customFormat="1">
      <c r="A34" s="38" t="s">
        <v>60</v>
      </c>
      <c r="B34" s="21">
        <f>AVERAGE(B2:B30)</f>
        <v>0.97973174601949331</v>
      </c>
      <c r="C34" s="21">
        <f t="shared" ref="C34:R34" si="6">AVERAGE(C2:C30)</f>
        <v>0.20605101267798201</v>
      </c>
      <c r="D34" s="21">
        <f t="shared" si="6"/>
        <v>18.14068955388559</v>
      </c>
      <c r="E34" s="21">
        <f t="shared" si="6"/>
        <v>26.719310628956713</v>
      </c>
      <c r="F34" s="21">
        <f t="shared" si="6"/>
        <v>2.067756342476808</v>
      </c>
      <c r="G34" s="21">
        <f t="shared" si="6"/>
        <v>0.86825949672994751</v>
      </c>
      <c r="H34" s="21">
        <f t="shared" si="6"/>
        <v>2.0818024832626825</v>
      </c>
      <c r="I34" s="21">
        <f t="shared" si="6"/>
        <v>4.1379697733911938</v>
      </c>
      <c r="J34" s="21"/>
      <c r="K34" s="21"/>
      <c r="L34" s="21"/>
      <c r="M34" s="21"/>
      <c r="N34" s="21"/>
      <c r="O34" s="21">
        <f t="shared" si="6"/>
        <v>2.4804481745752414</v>
      </c>
      <c r="P34" s="21">
        <f t="shared" si="6"/>
        <v>11.059069249646365</v>
      </c>
      <c r="Q34" s="21">
        <f t="shared" si="6"/>
        <v>1.6362325005772616</v>
      </c>
      <c r="R34" s="21">
        <f t="shared" si="6"/>
        <v>0.36428621575461417</v>
      </c>
      <c r="T34" s="21"/>
      <c r="U34" s="21"/>
      <c r="W34" s="3">
        <f>AVERAGE(W2:W30)</f>
        <v>0.21763173495825353</v>
      </c>
      <c r="X34" s="3">
        <f>AVERAGE(X2:X30)</f>
        <v>0.43038427702727533</v>
      </c>
    </row>
    <row r="35" spans="1:26">
      <c r="A35" s="39" t="s">
        <v>61</v>
      </c>
      <c r="B35" s="22">
        <f t="shared" ref="B35:I35" si="7">STDEV(B2:B30)</f>
        <v>0.4673120380807399</v>
      </c>
      <c r="C35" s="22">
        <f t="shared" si="7"/>
        <v>9.8632479549327676E-2</v>
      </c>
      <c r="D35" s="22">
        <f t="shared" si="7"/>
        <v>0.98012947970496711</v>
      </c>
      <c r="E35" s="22">
        <f t="shared" si="7"/>
        <v>1.506761976955775</v>
      </c>
      <c r="F35" s="22">
        <f t="shared" si="7"/>
        <v>0.85278146856485015</v>
      </c>
      <c r="G35" s="22">
        <f t="shared" si="7"/>
        <v>0.43702258779800862</v>
      </c>
      <c r="H35" s="22">
        <f t="shared" si="7"/>
        <v>0.24852012375521051</v>
      </c>
      <c r="I35" s="22">
        <f t="shared" si="7"/>
        <v>0.82609731543864151</v>
      </c>
      <c r="J35" s="22"/>
      <c r="K35" s="22"/>
      <c r="L35" s="22"/>
      <c r="M35" s="22"/>
      <c r="N35" s="22"/>
      <c r="O35" s="22">
        <f>STDEV(O2:O30)</f>
        <v>0.29834215704588091</v>
      </c>
      <c r="P35" s="22">
        <f>STDEV(P2:P30)</f>
        <v>0.96149429487722393</v>
      </c>
      <c r="Q35" s="22">
        <f>STDEV(Q2:Q30)</f>
        <v>0.20513144572923317</v>
      </c>
      <c r="R35" s="22">
        <f>STDEV(R2:R30)</f>
        <v>3.1001121050248791E-2</v>
      </c>
      <c r="S35" s="15"/>
      <c r="V35" s="15"/>
      <c r="W35" s="15">
        <f>STDEV(W2:W30)</f>
        <v>6.6916789234211876E-2</v>
      </c>
      <c r="X35" s="15">
        <f>STDEV(X2:X30)</f>
        <v>0.17943311961784447</v>
      </c>
      <c r="Z35" s="15"/>
    </row>
    <row r="36" spans="1:26">
      <c r="A36" s="39" t="s">
        <v>62</v>
      </c>
      <c r="B36" s="22">
        <f t="shared" ref="B36:I36" si="8">STDEV(B2:B30)/SQRT(COUNT(B2:B30))</f>
        <v>8.6777666945610343E-2</v>
      </c>
      <c r="C36" s="22">
        <f t="shared" si="8"/>
        <v>1.8315591645153555E-2</v>
      </c>
      <c r="D36" s="22">
        <f t="shared" si="8"/>
        <v>0.18200547519111177</v>
      </c>
      <c r="E36" s="22">
        <f t="shared" si="8"/>
        <v>0.27979867486312587</v>
      </c>
      <c r="F36" s="22">
        <f t="shared" si="8"/>
        <v>0.15835754319627279</v>
      </c>
      <c r="G36" s="22">
        <f t="shared" si="8"/>
        <v>8.1153057232161555E-2</v>
      </c>
      <c r="H36" s="22">
        <f t="shared" si="8"/>
        <v>4.6149028424526596E-2</v>
      </c>
      <c r="I36" s="22">
        <f t="shared" si="8"/>
        <v>0.15340242035753324</v>
      </c>
      <c r="J36" s="22"/>
      <c r="K36" s="22"/>
      <c r="L36" s="22"/>
      <c r="M36" s="22"/>
      <c r="N36" s="22"/>
      <c r="O36" s="22">
        <f>STDEV(O2:O30)/SQRT(COUNT(O2:O30))</f>
        <v>5.5400747745105977E-2</v>
      </c>
      <c r="P36" s="22">
        <f>STDEV(P2:P30)/SQRT(COUNT(P2:P30))</f>
        <v>0.17854500824253214</v>
      </c>
      <c r="Q36" s="22">
        <f>STDEV(Q2:Q30)/SQRT(COUNT(Q2:Q30))</f>
        <v>3.8091953185437517E-2</v>
      </c>
      <c r="R36" s="22">
        <f>STDEV(R2:R30)/SQRT(COUNT(R2:R30))</f>
        <v>5.7567636572936707E-3</v>
      </c>
      <c r="S36" s="15"/>
      <c r="V36" s="15"/>
      <c r="W36" s="15">
        <f>STDEV(W2:W30)/SQRT(COUNT(W2:W30))</f>
        <v>1.2426135806569479E-2</v>
      </c>
      <c r="X36" s="15">
        <f>STDEV(X2:X30)/SQRT(COUNT(X2:X30))</f>
        <v>3.3319893827599027E-2</v>
      </c>
      <c r="Z36" s="15"/>
    </row>
  </sheetData>
  <phoneticPr fontId="2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X24"/>
  <sheetViews>
    <sheetView topLeftCell="N1" zoomScale="85" zoomScaleNormal="85" workbookViewId="0">
      <pane xSplit="4596" ySplit="456" activePane="bottomRight"/>
      <selection activeCell="D1" sqref="D1:D1048576"/>
      <selection pane="topRight" activeCell="N1" sqref="N1:N1048576"/>
      <selection pane="bottomLeft" sqref="A1:R21"/>
      <selection pane="bottomRight" activeCell="D29" sqref="D29"/>
    </sheetView>
  </sheetViews>
  <sheetFormatPr defaultRowHeight="13.2"/>
  <cols>
    <col min="1" max="1" width="9.109375" style="9" customWidth="1"/>
    <col min="2" max="2" width="9.6640625" style="1" customWidth="1"/>
    <col min="3" max="3" width="9.5546875" style="1" customWidth="1"/>
    <col min="4" max="4" width="9.44140625" style="41" customWidth="1"/>
    <col min="5" max="5" width="9.6640625" style="1" customWidth="1"/>
    <col min="6" max="7" width="9.109375" style="1" customWidth="1"/>
    <col min="8" max="8" width="10.109375" style="1" customWidth="1"/>
    <col min="9" max="9" width="10" style="1" customWidth="1"/>
    <col min="10" max="10" width="10.44140625" style="1" customWidth="1"/>
    <col min="11" max="11" width="10.5546875" style="1" customWidth="1"/>
    <col min="12" max="13" width="12.6640625" style="1" customWidth="1"/>
    <col min="14" max="14" width="7.6640625" style="9" customWidth="1"/>
    <col min="15" max="18" width="8.88671875" style="7"/>
    <col min="20" max="21" width="8.88671875" style="8"/>
  </cols>
  <sheetData>
    <row r="1" spans="1:24" s="14" customFormat="1" ht="52.8">
      <c r="A1" s="37"/>
      <c r="B1" s="12" t="s">
        <v>40</v>
      </c>
      <c r="C1" s="12" t="s">
        <v>41</v>
      </c>
      <c r="D1" s="37" t="s">
        <v>7</v>
      </c>
      <c r="E1" s="12" t="s">
        <v>5</v>
      </c>
      <c r="F1" s="12" t="s">
        <v>46</v>
      </c>
      <c r="G1" s="12" t="s">
        <v>47</v>
      </c>
      <c r="H1" s="12" t="s">
        <v>48</v>
      </c>
      <c r="I1" s="12" t="s">
        <v>49</v>
      </c>
      <c r="J1" s="12" t="s">
        <v>2</v>
      </c>
      <c r="K1" s="12" t="s">
        <v>0</v>
      </c>
      <c r="L1" s="12" t="s">
        <v>3</v>
      </c>
      <c r="M1" s="12" t="s">
        <v>4</v>
      </c>
      <c r="N1" s="37"/>
      <c r="O1" s="13" t="s">
        <v>44</v>
      </c>
      <c r="P1" s="13" t="s">
        <v>45</v>
      </c>
      <c r="Q1" s="13" t="s">
        <v>43</v>
      </c>
      <c r="R1" s="13" t="s">
        <v>42</v>
      </c>
      <c r="T1" s="18"/>
      <c r="U1" s="18"/>
      <c r="W1" s="14" t="s">
        <v>56</v>
      </c>
      <c r="X1" s="14" t="s">
        <v>52</v>
      </c>
    </row>
    <row r="2" spans="1:24">
      <c r="A2" s="41">
        <v>14903105</v>
      </c>
      <c r="B2" s="42">
        <v>0.150078609585762</v>
      </c>
      <c r="C2" s="4">
        <v>4.9249965697527001E-2</v>
      </c>
      <c r="D2" s="41">
        <v>14.7119998931884</v>
      </c>
      <c r="E2" s="42">
        <v>22.743999481201101</v>
      </c>
      <c r="F2" s="42">
        <v>0.28165465593338002</v>
      </c>
      <c r="G2" s="4">
        <v>0.15067654848098799</v>
      </c>
      <c r="H2" s="42">
        <v>1.7068445682525599</v>
      </c>
      <c r="I2" s="4">
        <v>2.90637183189392</v>
      </c>
      <c r="J2" s="42" t="s">
        <v>8</v>
      </c>
      <c r="K2" s="42">
        <v>8.0846259370450004E-3</v>
      </c>
      <c r="L2" s="42">
        <v>-4.6068638563156003E-2</v>
      </c>
      <c r="M2" s="42">
        <v>-2.1987240761518E-2</v>
      </c>
      <c r="N2" s="41"/>
      <c r="O2" s="43">
        <f>D2-12.312</f>
        <v>2.3999998931884008</v>
      </c>
      <c r="P2" s="43">
        <f>E2-12.312</f>
        <v>10.431999481201101</v>
      </c>
      <c r="Q2" s="43">
        <f>4/O2</f>
        <v>1.6666667408413915</v>
      </c>
      <c r="R2" s="43">
        <f>4/P2</f>
        <v>0.38343560189090953</v>
      </c>
      <c r="W2">
        <f>C2/B2</f>
        <v>0.32816112724833879</v>
      </c>
      <c r="X2">
        <f>G2/F2</f>
        <v>0.53496913793829715</v>
      </c>
    </row>
    <row r="3" spans="1:24">
      <c r="A3" s="41">
        <v>14904033</v>
      </c>
      <c r="B3" s="42">
        <v>0.58788979053497303</v>
      </c>
      <c r="C3" s="4">
        <v>7.6087743043899994E-2</v>
      </c>
      <c r="D3" s="41">
        <v>14.9600000381469</v>
      </c>
      <c r="E3" s="42">
        <v>22.416000366210898</v>
      </c>
      <c r="F3" s="42">
        <v>1.43980848789215</v>
      </c>
      <c r="G3" s="4">
        <v>0.29081052541732799</v>
      </c>
      <c r="H3" s="42">
        <v>2.4548239707946702</v>
      </c>
      <c r="I3" s="4">
        <v>3.54472303390502</v>
      </c>
      <c r="J3" s="42" t="s">
        <v>8</v>
      </c>
      <c r="K3" s="42">
        <v>1.7322223633527999E-2</v>
      </c>
      <c r="L3" s="42">
        <v>-0.31700256466865501</v>
      </c>
      <c r="M3" s="42">
        <v>-3.4086957573890998E-2</v>
      </c>
      <c r="N3" s="41"/>
      <c r="O3" s="43">
        <f>D3-12.312</f>
        <v>2.6480000381469004</v>
      </c>
      <c r="P3" s="43">
        <f>E3-12.312</f>
        <v>10.104000366210899</v>
      </c>
      <c r="Q3" s="43">
        <f t="shared" ref="Q3:R15" si="0">4/O3</f>
        <v>1.5105739963656661</v>
      </c>
      <c r="R3" s="43">
        <f t="shared" ref="R3:R14" si="1">4/P3</f>
        <v>0.395882804337233</v>
      </c>
      <c r="W3" s="15">
        <f t="shared" ref="W3:W14" si="2">C3/B3</f>
        <v>0.12942518184345575</v>
      </c>
      <c r="X3" s="15">
        <f t="shared" ref="X3:X14" si="3">G3/F3</f>
        <v>0.20197861581096013</v>
      </c>
    </row>
    <row r="4" spans="1:24">
      <c r="A4" s="41">
        <v>14909119</v>
      </c>
      <c r="B4" s="42">
        <v>0.20258107781410201</v>
      </c>
      <c r="C4" s="4">
        <v>7.7260211110114996E-2</v>
      </c>
      <c r="D4" s="41">
        <v>19.068000793456999</v>
      </c>
      <c r="E4" s="42">
        <v>25.9799995422363</v>
      </c>
      <c r="F4" s="42">
        <v>0.44991847872734098</v>
      </c>
      <c r="G4" s="4">
        <v>0.242092579603195</v>
      </c>
      <c r="H4" s="42">
        <v>2.19981837272644</v>
      </c>
      <c r="I4" s="4">
        <v>2.9916391372680602</v>
      </c>
      <c r="J4" s="42">
        <v>0.114434346556664</v>
      </c>
      <c r="K4" s="42">
        <v>3.1687941402197002E-2</v>
      </c>
      <c r="L4" s="42">
        <v>-8.0834627151488994E-2</v>
      </c>
      <c r="M4" s="42">
        <v>-2.2805087268353001E-2</v>
      </c>
      <c r="N4" s="41"/>
      <c r="O4" s="43">
        <f>D4-15.92</f>
        <v>3.1480007934569993</v>
      </c>
      <c r="P4" s="43">
        <f>E4-15.92</f>
        <v>10.0599995422363</v>
      </c>
      <c r="Q4" s="43">
        <f t="shared" si="0"/>
        <v>1.2706477102273446</v>
      </c>
      <c r="R4" s="43">
        <f t="shared" si="1"/>
        <v>0.39761433220809222</v>
      </c>
      <c r="W4" s="15">
        <f t="shared" si="2"/>
        <v>0.3813792084817153</v>
      </c>
      <c r="X4" s="15">
        <f t="shared" si="3"/>
        <v>0.53808098811142102</v>
      </c>
    </row>
    <row r="5" spans="1:24">
      <c r="A5" s="41">
        <v>14911072</v>
      </c>
      <c r="B5" s="42">
        <v>0.43814459443092302</v>
      </c>
      <c r="C5" s="4">
        <v>6.8916738033294997E-2</v>
      </c>
      <c r="D5" s="41">
        <v>18.228000640869102</v>
      </c>
      <c r="E5" s="42">
        <v>26.507999420166001</v>
      </c>
      <c r="F5" s="42">
        <v>0.76732212305069003</v>
      </c>
      <c r="G5" s="4">
        <v>0.32162529230117798</v>
      </c>
      <c r="H5" s="42">
        <v>1.75565505027771</v>
      </c>
      <c r="I5" s="4">
        <v>3.4453215599060001</v>
      </c>
      <c r="J5" s="42">
        <v>0.41076365113258401</v>
      </c>
      <c r="K5" s="42">
        <v>5.5780890397729996E-3</v>
      </c>
      <c r="L5" s="42">
        <v>-0.21154820919036901</v>
      </c>
      <c r="M5" s="42">
        <v>-3.6969710141419997E-2</v>
      </c>
      <c r="N5" s="41"/>
      <c r="O5" s="43">
        <f t="shared" ref="O5:O14" si="4">D5-15.92</f>
        <v>2.3080006408691016</v>
      </c>
      <c r="P5" s="43">
        <f t="shared" ref="P5:P14" si="5">E5-15.92</f>
        <v>10.587999420166001</v>
      </c>
      <c r="Q5" s="43">
        <f t="shared" si="0"/>
        <v>1.7331017717974977</v>
      </c>
      <c r="R5" s="43">
        <f t="shared" si="1"/>
        <v>0.37778619371489225</v>
      </c>
      <c r="W5" s="15">
        <f t="shared" si="2"/>
        <v>0.15729222477982727</v>
      </c>
      <c r="X5" s="15">
        <f t="shared" si="3"/>
        <v>0.41915289894480351</v>
      </c>
    </row>
    <row r="6" spans="1:24">
      <c r="A6" s="41">
        <v>14925020</v>
      </c>
      <c r="B6" s="42">
        <v>0.12140953540802001</v>
      </c>
      <c r="C6" s="4">
        <v>2.2673383355140998E-2</v>
      </c>
      <c r="D6" s="41">
        <v>18.8159999847412</v>
      </c>
      <c r="E6" s="42">
        <v>25.524000167846602</v>
      </c>
      <c r="F6" s="42">
        <v>0.31119388341903698</v>
      </c>
      <c r="G6" s="4">
        <v>6.2933914363383997E-2</v>
      </c>
      <c r="H6" s="42">
        <v>2.5894010066986</v>
      </c>
      <c r="I6" s="4">
        <v>1.12939488887786</v>
      </c>
      <c r="J6" s="42" t="s">
        <v>8</v>
      </c>
      <c r="K6" s="42">
        <v>1.0128369554877E-2</v>
      </c>
      <c r="L6" s="42">
        <v>-4.6400718390942002E-2</v>
      </c>
      <c r="M6" s="42">
        <v>-4.5436075888570003E-3</v>
      </c>
      <c r="N6" s="41"/>
      <c r="O6" s="43">
        <f t="shared" si="4"/>
        <v>2.8959999847412004</v>
      </c>
      <c r="P6" s="43">
        <f t="shared" si="5"/>
        <v>9.6040001678466016</v>
      </c>
      <c r="Q6" s="43">
        <f t="shared" si="0"/>
        <v>1.3812154768907769</v>
      </c>
      <c r="R6" s="43">
        <f t="shared" si="1"/>
        <v>0.41649312058444871</v>
      </c>
      <c r="W6" s="15">
        <f t="shared" si="2"/>
        <v>0.18675125704865561</v>
      </c>
      <c r="X6" s="15">
        <f t="shared" si="3"/>
        <v>0.20223377680801188</v>
      </c>
    </row>
    <row r="7" spans="1:24">
      <c r="A7" s="41">
        <v>14929044</v>
      </c>
      <c r="B7" s="42">
        <v>0.105685591697693</v>
      </c>
      <c r="C7" s="4">
        <v>2.369655855E-2</v>
      </c>
      <c r="D7" s="41">
        <v>18.875999450683501</v>
      </c>
      <c r="E7" s="42">
        <v>25.836000442504801</v>
      </c>
      <c r="F7" s="42">
        <v>0.24023464322090099</v>
      </c>
      <c r="G7" s="4">
        <v>7.7453598380089E-2</v>
      </c>
      <c r="H7" s="42">
        <v>1.77757215499877</v>
      </c>
      <c r="I7" s="4">
        <v>0.41118615865707397</v>
      </c>
      <c r="J7" s="42">
        <v>4.1272971779107999E-2</v>
      </c>
      <c r="K7" s="42">
        <v>5.9400801546869997E-3</v>
      </c>
      <c r="L7" s="42">
        <v>-4.0408674627542003E-2</v>
      </c>
      <c r="M7" s="42">
        <v>-1.63228274323E-3</v>
      </c>
      <c r="N7" s="41"/>
      <c r="O7" s="43">
        <f t="shared" si="4"/>
        <v>2.9559994506835015</v>
      </c>
      <c r="P7" s="43">
        <f t="shared" si="5"/>
        <v>9.9160004425048012</v>
      </c>
      <c r="Q7" s="43">
        <f t="shared" si="0"/>
        <v>1.3531802243992634</v>
      </c>
      <c r="R7" s="43">
        <f t="shared" si="1"/>
        <v>0.40338844508861199</v>
      </c>
      <c r="W7" s="15">
        <f t="shared" si="2"/>
        <v>0.22421749426149326</v>
      </c>
      <c r="X7" s="15">
        <f t="shared" si="3"/>
        <v>0.32240811459015395</v>
      </c>
    </row>
    <row r="8" spans="1:24">
      <c r="A8" s="41">
        <v>14930044</v>
      </c>
      <c r="B8" s="42">
        <v>0.11863599717617</v>
      </c>
      <c r="C8" s="4">
        <v>4.1705705225468001E-2</v>
      </c>
      <c r="D8" s="41">
        <v>18.780000686645501</v>
      </c>
      <c r="E8" s="42">
        <v>26.927999496459901</v>
      </c>
      <c r="F8" s="42">
        <v>0.250832229852676</v>
      </c>
      <c r="G8" s="4">
        <v>0.178791970014572</v>
      </c>
      <c r="H8" s="42">
        <v>2.04974365234375</v>
      </c>
      <c r="I8" s="4">
        <v>3.7489693164825399</v>
      </c>
      <c r="J8" s="42" t="s">
        <v>8</v>
      </c>
      <c r="K8" s="42">
        <v>5.3907893598080002E-3</v>
      </c>
      <c r="L8" s="42">
        <v>-7.2210647165774994E-2</v>
      </c>
      <c r="M8" s="42">
        <v>-1.7628459259868001E-2</v>
      </c>
      <c r="N8" s="41"/>
      <c r="O8" s="43">
        <f t="shared" si="4"/>
        <v>2.8600006866455008</v>
      </c>
      <c r="P8" s="43">
        <f t="shared" si="5"/>
        <v>11.007999496459901</v>
      </c>
      <c r="Q8" s="43">
        <f t="shared" si="0"/>
        <v>1.3986010628170884</v>
      </c>
      <c r="R8" s="43">
        <f t="shared" si="1"/>
        <v>0.36337210964502437</v>
      </c>
      <c r="W8" s="15">
        <f t="shared" si="2"/>
        <v>0.35154342879199302</v>
      </c>
      <c r="X8" s="15">
        <f t="shared" si="3"/>
        <v>0.71279504280444272</v>
      </c>
    </row>
    <row r="9" spans="1:24">
      <c r="A9" s="41" t="s">
        <v>28</v>
      </c>
      <c r="B9" s="42">
        <v>0.26213383674621599</v>
      </c>
      <c r="C9" s="4">
        <v>4.0736842900514998E-2</v>
      </c>
      <c r="D9" s="41">
        <v>18.143999099731399</v>
      </c>
      <c r="E9" s="42">
        <v>27.1679992675781</v>
      </c>
      <c r="F9" s="42">
        <v>0.75023883581161499</v>
      </c>
      <c r="G9" s="4">
        <v>0.17116022109985399</v>
      </c>
      <c r="H9" s="42">
        <v>2.7521288394927899</v>
      </c>
      <c r="I9" s="4">
        <v>4.2359428405761701</v>
      </c>
      <c r="J9" s="42" t="s">
        <v>8</v>
      </c>
      <c r="K9" s="42" t="s">
        <v>8</v>
      </c>
      <c r="L9" s="42">
        <v>-9.4220973551272999E-2</v>
      </c>
      <c r="M9" s="42">
        <v>-9.8900329321620004E-3</v>
      </c>
      <c r="N9" s="41"/>
      <c r="O9" s="43">
        <f t="shared" si="4"/>
        <v>2.2239990997313992</v>
      </c>
      <c r="P9" s="43">
        <f t="shared" si="5"/>
        <v>11.2479992675781</v>
      </c>
      <c r="Q9" s="43">
        <f t="shared" si="0"/>
        <v>1.7985618791316484</v>
      </c>
      <c r="R9" s="43">
        <f t="shared" si="1"/>
        <v>0.35561879982779132</v>
      </c>
      <c r="W9" s="15">
        <f t="shared" si="2"/>
        <v>0.15540474822391678</v>
      </c>
      <c r="X9" s="15">
        <f t="shared" si="3"/>
        <v>0.22814097715255083</v>
      </c>
    </row>
    <row r="10" spans="1:24">
      <c r="A10" s="41" t="s">
        <v>25</v>
      </c>
      <c r="B10" s="42">
        <v>4.9197640269994999E-2</v>
      </c>
      <c r="C10" s="4">
        <v>1.473464909941E-2</v>
      </c>
      <c r="D10" s="41">
        <v>18.804000854492099</v>
      </c>
      <c r="E10" s="42">
        <v>27.743999481201101</v>
      </c>
      <c r="F10" s="42">
        <v>0.10743071138858799</v>
      </c>
      <c r="G10" s="4">
        <v>4.3602868914604E-2</v>
      </c>
      <c r="H10" s="42">
        <v>2.25890660285949</v>
      </c>
      <c r="I10" s="4">
        <v>0.84776210784912098</v>
      </c>
      <c r="J10" s="42" t="s">
        <v>8</v>
      </c>
      <c r="K10" s="42">
        <v>6.0519301332530003E-3</v>
      </c>
      <c r="L10" s="42">
        <v>-1.7737582325934999E-2</v>
      </c>
      <c r="M10" s="42">
        <v>-1.0561780072748999E-2</v>
      </c>
      <c r="N10" s="41"/>
      <c r="O10" s="43">
        <f t="shared" si="4"/>
        <v>2.8840008544920988</v>
      </c>
      <c r="P10" s="43">
        <f t="shared" si="5"/>
        <v>11.823999481201101</v>
      </c>
      <c r="Q10" s="43">
        <f t="shared" si="0"/>
        <v>1.3869621410720558</v>
      </c>
      <c r="R10" s="43">
        <f t="shared" si="1"/>
        <v>0.33829500807739155</v>
      </c>
      <c r="W10" s="15">
        <f t="shared" si="2"/>
        <v>0.29949910236642935</v>
      </c>
      <c r="X10" s="15">
        <f t="shared" si="3"/>
        <v>0.40586968429249171</v>
      </c>
    </row>
    <row r="11" spans="1:24">
      <c r="A11" s="41" t="s">
        <v>22</v>
      </c>
      <c r="B11" s="42">
        <v>0.20157252252101901</v>
      </c>
      <c r="C11" s="4">
        <v>4.2998112738131998E-2</v>
      </c>
      <c r="D11" s="41">
        <v>19.319999694824201</v>
      </c>
      <c r="E11" s="42">
        <v>27.9839992523193</v>
      </c>
      <c r="F11" s="42">
        <v>0.49603083729744002</v>
      </c>
      <c r="G11" s="4">
        <v>0.16271539032459301</v>
      </c>
      <c r="H11" s="42">
        <v>2.4732308387756299</v>
      </c>
      <c r="I11" s="4">
        <v>3.7520496845245299</v>
      </c>
      <c r="J11" s="42" t="s">
        <v>8</v>
      </c>
      <c r="K11" s="42">
        <v>5.7275919243690004E-3</v>
      </c>
      <c r="L11" s="42">
        <v>-0.12042398750782</v>
      </c>
      <c r="M11" s="42">
        <v>-1.6971526667475999E-2</v>
      </c>
      <c r="N11" s="41"/>
      <c r="O11" s="43">
        <f t="shared" si="4"/>
        <v>3.3999996948242011</v>
      </c>
      <c r="P11" s="43">
        <f t="shared" si="5"/>
        <v>12.0639992523193</v>
      </c>
      <c r="Q11" s="43">
        <f t="shared" si="0"/>
        <v>1.1764706938324658</v>
      </c>
      <c r="R11" s="43">
        <f t="shared" si="1"/>
        <v>0.33156500728653487</v>
      </c>
      <c r="W11" s="15">
        <f t="shared" si="2"/>
        <v>0.2133133633511401</v>
      </c>
      <c r="X11" s="15">
        <f t="shared" si="3"/>
        <v>0.32803482785692684</v>
      </c>
    </row>
    <row r="12" spans="1:24">
      <c r="A12" s="41" t="s">
        <v>21</v>
      </c>
      <c r="B12" s="42">
        <v>8.6392566561698997E-2</v>
      </c>
      <c r="C12" s="4">
        <v>1.7510117962955998E-2</v>
      </c>
      <c r="D12" s="41">
        <v>19.031999588012599</v>
      </c>
      <c r="E12" s="42">
        <v>25.464000701904201</v>
      </c>
      <c r="F12" s="42">
        <v>0.293280899524689</v>
      </c>
      <c r="G12" s="4">
        <v>5.3464539349079E-2</v>
      </c>
      <c r="H12" s="42">
        <v>3.2114186286926198</v>
      </c>
      <c r="I12" s="4">
        <v>1.22650206089019</v>
      </c>
      <c r="J12" s="42" t="s">
        <v>8</v>
      </c>
      <c r="K12" s="42">
        <v>8.7093561887739996E-3</v>
      </c>
      <c r="L12" s="42">
        <v>-4.8105001449585003E-2</v>
      </c>
      <c r="M12" s="42">
        <v>-1.8029137281699999E-3</v>
      </c>
      <c r="N12" s="41"/>
      <c r="O12" s="43">
        <f t="shared" si="4"/>
        <v>3.1119995880125995</v>
      </c>
      <c r="P12" s="43">
        <f t="shared" si="5"/>
        <v>9.544000701904201</v>
      </c>
      <c r="Q12" s="43">
        <f t="shared" si="0"/>
        <v>1.2853472138646713</v>
      </c>
      <c r="R12" s="43">
        <f t="shared" si="1"/>
        <v>0.4191114528315078</v>
      </c>
      <c r="W12" s="15">
        <f t="shared" si="2"/>
        <v>0.20268084002864753</v>
      </c>
      <c r="X12" s="15">
        <f t="shared" si="3"/>
        <v>0.1822980611274968</v>
      </c>
    </row>
    <row r="13" spans="1:24">
      <c r="A13" s="41" t="s">
        <v>23</v>
      </c>
      <c r="B13" s="42">
        <v>0.28077477216720598</v>
      </c>
      <c r="C13" s="4">
        <v>6.6376633942127006E-2</v>
      </c>
      <c r="D13" s="41">
        <v>18.4440002441406</v>
      </c>
      <c r="E13" s="42">
        <v>26.771999359130799</v>
      </c>
      <c r="F13" s="42">
        <v>0.56597870588302601</v>
      </c>
      <c r="G13" s="4">
        <v>0.261409491300583</v>
      </c>
      <c r="H13" s="42">
        <v>1.7340769767761199</v>
      </c>
      <c r="I13" s="4">
        <v>3.95573425292968</v>
      </c>
      <c r="J13" s="42" t="s">
        <v>8</v>
      </c>
      <c r="K13" s="42">
        <v>1.1083362624048999E-2</v>
      </c>
      <c r="L13" s="42">
        <v>-9.9189877510070995E-2</v>
      </c>
      <c r="M13" s="42">
        <v>-2.7356065809727E-2</v>
      </c>
      <c r="N13" s="41"/>
      <c r="O13" s="43">
        <f t="shared" si="4"/>
        <v>2.5240002441406002</v>
      </c>
      <c r="P13" s="43">
        <f t="shared" si="5"/>
        <v>10.851999359130799</v>
      </c>
      <c r="Q13" s="43">
        <f t="shared" si="0"/>
        <v>1.5847859005901026</v>
      </c>
      <c r="R13" s="43">
        <f t="shared" si="1"/>
        <v>0.36859567233888813</v>
      </c>
      <c r="W13" s="15">
        <f t="shared" si="2"/>
        <v>0.23640526329979045</v>
      </c>
      <c r="X13" s="15">
        <f t="shared" si="3"/>
        <v>0.46187160149910295</v>
      </c>
    </row>
    <row r="14" spans="1:24">
      <c r="A14" s="41" t="s">
        <v>53</v>
      </c>
      <c r="B14" s="42">
        <v>0.22506330907344799</v>
      </c>
      <c r="C14" s="4">
        <v>8.2173094153404E-2</v>
      </c>
      <c r="D14" s="41">
        <v>18.9239997863769</v>
      </c>
      <c r="E14" s="42">
        <v>27.576000213623001</v>
      </c>
      <c r="F14" s="42">
        <v>0.43215319514274603</v>
      </c>
      <c r="G14" s="4">
        <v>0.35437375307083102</v>
      </c>
      <c r="H14" s="4">
        <v>1.99796998500824</v>
      </c>
      <c r="I14" s="4">
        <v>4.1214137077331499</v>
      </c>
      <c r="J14" s="42" t="s">
        <v>8</v>
      </c>
      <c r="K14" s="42">
        <v>1.4298847876488999E-2</v>
      </c>
      <c r="L14" s="42">
        <v>-8.8396355509757996E-2</v>
      </c>
      <c r="M14" s="42">
        <v>-2.8563670814037E-2</v>
      </c>
      <c r="N14" s="41"/>
      <c r="O14" s="43">
        <f t="shared" si="4"/>
        <v>3.0039997863768999</v>
      </c>
      <c r="P14" s="43">
        <f t="shared" si="5"/>
        <v>11.656000213623001</v>
      </c>
      <c r="Q14" s="43">
        <f t="shared" si="0"/>
        <v>1.3315580174605699</v>
      </c>
      <c r="R14" s="43">
        <f t="shared" si="1"/>
        <v>0.34317089281836</v>
      </c>
      <c r="W14" s="15">
        <f t="shared" si="2"/>
        <v>0.36511101916922112</v>
      </c>
      <c r="X14" s="15">
        <f t="shared" si="3"/>
        <v>0.82001881983951685</v>
      </c>
    </row>
    <row r="15" spans="1:24">
      <c r="A15" s="41">
        <v>15809118</v>
      </c>
      <c r="B15" s="42">
        <v>0.80062121152877797</v>
      </c>
      <c r="C15" s="4">
        <v>4.8313178122043998E-2</v>
      </c>
      <c r="D15" s="41">
        <v>15.2959995269775</v>
      </c>
      <c r="E15" s="42">
        <v>23.639999389648398</v>
      </c>
      <c r="F15" s="42">
        <v>1.7275967597961399</v>
      </c>
      <c r="G15" s="4">
        <v>0.109687581658363</v>
      </c>
      <c r="H15" s="42">
        <v>1.9530669450759801</v>
      </c>
      <c r="I15" s="4">
        <v>2.9295659065246502</v>
      </c>
      <c r="J15" s="42"/>
      <c r="K15" s="42"/>
      <c r="L15" s="42"/>
      <c r="M15" s="42"/>
      <c r="N15" s="41"/>
      <c r="O15" s="43">
        <f>D15-11.995</f>
        <v>3.3009995269775008</v>
      </c>
      <c r="P15" s="43">
        <f>E15-11.995</f>
        <v>11.644999389648399</v>
      </c>
      <c r="Q15" s="43">
        <f t="shared" si="0"/>
        <v>1.2117541875755815</v>
      </c>
      <c r="R15" s="43">
        <f t="shared" si="0"/>
        <v>0.34349508026215303</v>
      </c>
      <c r="W15" s="15">
        <f>C15/B15</f>
        <v>6.0344614190011879E-2</v>
      </c>
      <c r="X15" s="15">
        <f>G15/F15</f>
        <v>6.3491425899239562E-2</v>
      </c>
    </row>
    <row r="16" spans="1:24">
      <c r="A16" s="41"/>
      <c r="B16" s="42"/>
      <c r="C16" s="4"/>
      <c r="E16" s="42"/>
      <c r="F16" s="42"/>
      <c r="G16" s="4"/>
      <c r="H16" s="42"/>
      <c r="I16" s="4"/>
      <c r="J16" s="42"/>
      <c r="K16" s="42"/>
      <c r="L16" s="42"/>
      <c r="M16" s="42"/>
      <c r="N16" s="41"/>
      <c r="O16" s="43"/>
      <c r="P16" s="43"/>
      <c r="Q16" s="43"/>
      <c r="R16" s="43"/>
    </row>
    <row r="17" spans="1:24">
      <c r="A17" s="41"/>
      <c r="B17" s="42"/>
      <c r="C17" s="42"/>
      <c r="E17" s="42"/>
      <c r="F17" s="42"/>
      <c r="G17" s="42"/>
      <c r="H17" s="42"/>
      <c r="I17" s="42"/>
      <c r="J17" s="42"/>
      <c r="K17" s="42"/>
      <c r="L17" s="42"/>
      <c r="M17" s="42"/>
      <c r="N17" s="41"/>
      <c r="O17" s="43"/>
      <c r="P17" s="43"/>
      <c r="Q17" s="43"/>
      <c r="R17" s="43"/>
    </row>
    <row r="18" spans="1:24" s="15" customFormat="1">
      <c r="A18" s="41"/>
      <c r="B18" s="42"/>
      <c r="C18" s="42"/>
      <c r="D18" s="22"/>
      <c r="E18" s="42"/>
      <c r="F18" s="42"/>
      <c r="G18" s="42"/>
      <c r="H18" s="42"/>
      <c r="I18" s="42"/>
      <c r="J18" s="42"/>
      <c r="K18" s="42"/>
      <c r="L18" s="42"/>
      <c r="M18" s="42"/>
      <c r="N18" s="41"/>
      <c r="O18" s="43"/>
      <c r="P18" s="43"/>
      <c r="Q18" s="43"/>
      <c r="R18" s="43"/>
      <c r="T18" s="8"/>
      <c r="U18" s="8"/>
    </row>
    <row r="19" spans="1:24" s="3" customFormat="1">
      <c r="A19" s="38" t="s">
        <v>57</v>
      </c>
      <c r="B19" s="42">
        <f>AVERAGE(B2:B15)</f>
        <v>0.2592986468225717</v>
      </c>
      <c r="C19" s="42">
        <f t="shared" ref="C19:X19" si="6">AVERAGE(C2:C15)</f>
        <v>4.8030923852431004E-2</v>
      </c>
      <c r="D19" s="41">
        <f t="shared" si="6"/>
        <v>17.957428591591921</v>
      </c>
      <c r="E19" s="42">
        <f t="shared" si="6"/>
        <v>25.877428327287891</v>
      </c>
      <c r="F19" s="42">
        <f t="shared" si="6"/>
        <v>0.57954817478145848</v>
      </c>
      <c r="G19" s="42">
        <f t="shared" si="6"/>
        <v>0.17719987673418863</v>
      </c>
      <c r="H19" s="42">
        <f t="shared" si="6"/>
        <v>2.2081898280552408</v>
      </c>
      <c r="I19" s="42">
        <f t="shared" si="6"/>
        <v>2.8033268920012833</v>
      </c>
      <c r="J19" s="42"/>
      <c r="K19" s="42"/>
      <c r="L19" s="42"/>
      <c r="M19" s="42"/>
      <c r="N19" s="41"/>
      <c r="O19" s="42">
        <f t="shared" si="6"/>
        <v>2.8332143058776365</v>
      </c>
      <c r="P19" s="42">
        <f t="shared" si="6"/>
        <v>10.753214041573608</v>
      </c>
      <c r="Q19" s="42">
        <f t="shared" si="6"/>
        <v>1.4349590726332946</v>
      </c>
      <c r="R19" s="42">
        <f t="shared" si="6"/>
        <v>0.37413032292227427</v>
      </c>
      <c r="S19" s="17"/>
      <c r="T19" s="36"/>
      <c r="U19" s="36"/>
      <c r="V19" s="17"/>
      <c r="W19" s="17">
        <f t="shared" si="6"/>
        <v>0.23510920522033116</v>
      </c>
      <c r="X19" s="17">
        <f t="shared" si="6"/>
        <v>0.38723885519110107</v>
      </c>
    </row>
    <row r="20" spans="1:24">
      <c r="A20" s="39" t="s">
        <v>58</v>
      </c>
      <c r="B20" s="42">
        <f t="shared" ref="B20:I20" si="7">STDEV(B2:B15)</f>
        <v>0.21295412313318712</v>
      </c>
      <c r="C20" s="42">
        <f t="shared" si="7"/>
        <v>2.3164032244011607E-2</v>
      </c>
      <c r="D20" s="41">
        <f t="shared" si="7"/>
        <v>1.6431330259565691</v>
      </c>
      <c r="E20" s="42">
        <f t="shared" si="7"/>
        <v>1.7950368511055619</v>
      </c>
      <c r="F20" s="42">
        <f t="shared" si="7"/>
        <v>0.46878996470337758</v>
      </c>
      <c r="G20" s="42">
        <f t="shared" si="7"/>
        <v>0.103080931078848</v>
      </c>
      <c r="H20" s="42">
        <f t="shared" si="7"/>
        <v>0.44567249761570832</v>
      </c>
      <c r="I20" s="42">
        <f t="shared" si="7"/>
        <v>1.3234842076501561</v>
      </c>
      <c r="J20" s="42"/>
      <c r="K20" s="42"/>
      <c r="L20" s="42"/>
      <c r="M20" s="42"/>
      <c r="N20" s="41"/>
      <c r="O20" s="42">
        <f>STDEV(O2:O15)</f>
        <v>0.36510779266487176</v>
      </c>
      <c r="P20" s="42">
        <f>STDEV(P2:P15)</f>
        <v>0.84629715343823453</v>
      </c>
      <c r="Q20" s="42">
        <f>STDEV(Q2:Q15)</f>
        <v>0.19471129435650808</v>
      </c>
      <c r="R20" s="42">
        <f>STDEV(R2:R15)</f>
        <v>2.945739742778632E-2</v>
      </c>
      <c r="S20" s="17"/>
      <c r="T20" s="36"/>
      <c r="U20" s="36"/>
      <c r="V20" s="17"/>
      <c r="W20" s="17">
        <f>STDEV(W2:W15)</f>
        <v>9.7176504287826995E-2</v>
      </c>
      <c r="X20" s="17">
        <f>STDEV(X2:X15)</f>
        <v>0.21361003547895779</v>
      </c>
    </row>
    <row r="21" spans="1:24">
      <c r="A21" s="39" t="s">
        <v>59</v>
      </c>
      <c r="B21" s="42">
        <f t="shared" ref="B21:I21" si="8">STDEV(B2:B15)/SQRT(COUNT(B2:B15))</f>
        <v>5.6914383418946932E-2</v>
      </c>
      <c r="C21" s="42">
        <f t="shared" si="8"/>
        <v>6.1908480252339847E-3</v>
      </c>
      <c r="D21" s="41">
        <f t="shared" si="8"/>
        <v>0.43914577314447251</v>
      </c>
      <c r="E21" s="42">
        <f t="shared" si="8"/>
        <v>0.4797437781050401</v>
      </c>
      <c r="F21" s="42">
        <f t="shared" si="8"/>
        <v>0.12528938816270629</v>
      </c>
      <c r="G21" s="42">
        <f t="shared" si="8"/>
        <v>2.7549537657621942E-2</v>
      </c>
      <c r="H21" s="42">
        <f t="shared" si="8"/>
        <v>0.11911098519898621</v>
      </c>
      <c r="I21" s="42">
        <f t="shared" si="8"/>
        <v>0.35371603298806165</v>
      </c>
      <c r="J21" s="42"/>
      <c r="K21" s="42"/>
      <c r="L21" s="42"/>
      <c r="M21" s="42"/>
      <c r="N21" s="41"/>
      <c r="O21" s="42">
        <f>STDEV(O2:O15)/SQRT(COUNT(O2:O15))</f>
        <v>9.7579162099517572E-2</v>
      </c>
      <c r="P21" s="42">
        <f>STDEV(P2:P15)/SQRT(COUNT(P2:P15))</f>
        <v>0.22618242825485213</v>
      </c>
      <c r="Q21" s="42">
        <f>STDEV(Q2:Q15)/SQRT(COUNT(Q2:Q15))</f>
        <v>5.203878234409598E-2</v>
      </c>
      <c r="R21" s="42">
        <f>STDEV(R2:R15)/SQRT(COUNT(R2:R15))</f>
        <v>7.8728206200580284E-3</v>
      </c>
      <c r="S21" s="17"/>
      <c r="T21" s="36"/>
      <c r="U21" s="36"/>
      <c r="V21" s="17"/>
      <c r="W21" s="17">
        <f>STDEV(W2:W15)/SQRT(COUNT(W2:W15))</f>
        <v>2.5971513220672676E-2</v>
      </c>
      <c r="X21" s="17">
        <f>STDEV(X2:X15)/SQRT(COUNT(X2:X15))</f>
        <v>5.7089683367063299E-2</v>
      </c>
    </row>
    <row r="22" spans="1:24">
      <c r="A22" s="40"/>
    </row>
    <row r="23" spans="1:24">
      <c r="A23" s="40"/>
      <c r="D23" s="22"/>
    </row>
    <row r="24" spans="1:24">
      <c r="C24" s="16"/>
    </row>
  </sheetData>
  <phoneticPr fontId="2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15"/>
  <sheetViews>
    <sheetView topLeftCell="ID1" zoomScale="85" zoomScaleNormal="85" workbookViewId="0">
      <pane xSplit="4452" ySplit="456" activePane="topRight"/>
      <selection sqref="A1:IG1048576"/>
      <selection pane="topRight" activeCell="J1" sqref="J1:N1048576"/>
      <selection pane="bottomLeft" sqref="A1:XFD1"/>
      <selection pane="bottomRight" activeCell="D20" sqref="D20"/>
    </sheetView>
  </sheetViews>
  <sheetFormatPr defaultRowHeight="13.2"/>
  <cols>
    <col min="1" max="1" width="20.109375" customWidth="1"/>
    <col min="15" max="18" width="8.88671875" style="7"/>
    <col min="20" max="21" width="8.88671875" style="7"/>
    <col min="23" max="23" width="12.33203125" style="11" customWidth="1"/>
    <col min="24" max="24" width="19" customWidth="1"/>
  </cols>
  <sheetData>
    <row r="1" spans="1:29" s="14" customFormat="1" ht="52.8">
      <c r="A1" s="37"/>
      <c r="B1" s="37" t="s">
        <v>40</v>
      </c>
      <c r="C1" s="37" t="s">
        <v>41</v>
      </c>
      <c r="D1" s="37" t="s">
        <v>7</v>
      </c>
      <c r="E1" s="37" t="s">
        <v>5</v>
      </c>
      <c r="F1" s="37" t="s">
        <v>46</v>
      </c>
      <c r="G1" s="37" t="s">
        <v>47</v>
      </c>
      <c r="H1" s="37" t="s">
        <v>48</v>
      </c>
      <c r="I1" s="37" t="s">
        <v>49</v>
      </c>
      <c r="J1" s="37"/>
      <c r="K1" s="37"/>
      <c r="L1" s="37"/>
      <c r="M1" s="37"/>
      <c r="N1" s="37"/>
      <c r="O1" s="35" t="s">
        <v>44</v>
      </c>
      <c r="P1" s="35" t="s">
        <v>45</v>
      </c>
      <c r="Q1" s="35" t="s">
        <v>43</v>
      </c>
      <c r="R1" s="35" t="s">
        <v>42</v>
      </c>
      <c r="S1" s="18"/>
      <c r="T1" s="13"/>
      <c r="U1" s="13"/>
      <c r="W1" s="14" t="s">
        <v>56</v>
      </c>
      <c r="X1" s="14" t="s">
        <v>52</v>
      </c>
      <c r="Y1" s="18"/>
      <c r="Z1" s="18"/>
      <c r="AA1" s="18"/>
      <c r="AB1" s="18"/>
      <c r="AC1" s="18"/>
    </row>
    <row r="2" spans="1:29">
      <c r="A2" s="22" t="s">
        <v>54</v>
      </c>
      <c r="B2" s="23">
        <v>0.2592986468225717</v>
      </c>
      <c r="C2" s="23">
        <v>4.8030923852431004E-2</v>
      </c>
      <c r="D2" s="23">
        <v>17.957428591591921</v>
      </c>
      <c r="E2" s="23">
        <v>25.877428327287891</v>
      </c>
      <c r="F2" s="23">
        <v>0.57954817478145848</v>
      </c>
      <c r="G2" s="23">
        <v>0.17719987673418863</v>
      </c>
      <c r="H2" s="23">
        <v>2.2081898280552408</v>
      </c>
      <c r="I2" s="23">
        <v>2.8033268920012833</v>
      </c>
      <c r="J2" s="22"/>
      <c r="K2" s="22"/>
      <c r="L2" s="22"/>
      <c r="M2" s="22"/>
      <c r="N2" s="22"/>
      <c r="O2" s="24">
        <v>2.8332143058776365</v>
      </c>
      <c r="P2" s="24">
        <v>10.753214041573608</v>
      </c>
      <c r="Q2" s="24">
        <v>1.4349590726332946</v>
      </c>
      <c r="R2" s="24">
        <v>0.37413032292227427</v>
      </c>
      <c r="S2" s="22"/>
      <c r="T2" s="6"/>
      <c r="U2" s="6"/>
      <c r="W2" s="19">
        <v>0.23510920522033116</v>
      </c>
      <c r="X2" s="8">
        <v>0.38723885519110107</v>
      </c>
      <c r="Y2" s="8"/>
      <c r="Z2" s="8"/>
      <c r="AA2" s="8"/>
      <c r="AB2" s="8"/>
      <c r="AC2" s="8"/>
    </row>
    <row r="3" spans="1:29">
      <c r="A3" s="22" t="s">
        <v>55</v>
      </c>
      <c r="B3" s="21">
        <v>0.97848999999999997</v>
      </c>
      <c r="C3" s="21">
        <v>0.20695</v>
      </c>
      <c r="D3" s="21">
        <v>2.4668600000000001</v>
      </c>
      <c r="E3" s="21">
        <v>11.066140000000001</v>
      </c>
      <c r="F3" s="21">
        <v>2.05619</v>
      </c>
      <c r="G3" s="21">
        <v>0.87856000000000001</v>
      </c>
      <c r="H3" s="21">
        <v>2.0772699999999999</v>
      </c>
      <c r="I3" s="21">
        <v>4.1615500000000001</v>
      </c>
      <c r="J3" s="22"/>
      <c r="K3" s="22"/>
      <c r="L3" s="22"/>
      <c r="M3" s="22"/>
      <c r="N3" s="22"/>
      <c r="O3" s="24">
        <v>2.4668570398602787</v>
      </c>
      <c r="P3" s="24">
        <v>11.066143119267002</v>
      </c>
      <c r="Q3" s="24">
        <v>1.6447367836636477</v>
      </c>
      <c r="R3" s="22">
        <v>0.36414321695442126</v>
      </c>
      <c r="S3" s="22"/>
      <c r="T3" s="6"/>
      <c r="U3" s="6"/>
      <c r="W3" s="19"/>
      <c r="X3" s="8"/>
      <c r="Y3" s="8"/>
      <c r="Z3" s="8"/>
      <c r="AA3" s="8"/>
      <c r="AB3" s="8"/>
      <c r="AC3" s="8"/>
    </row>
    <row r="4" spans="1:29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44"/>
      <c r="P4" s="44"/>
      <c r="Q4" s="44"/>
      <c r="R4" s="44"/>
      <c r="S4" s="22"/>
      <c r="W4" s="20"/>
      <c r="X4" s="8"/>
      <c r="Y4" s="8"/>
      <c r="Z4" s="8"/>
      <c r="AA4" s="8"/>
      <c r="AB4" s="8"/>
      <c r="AC4" s="8"/>
    </row>
    <row r="5" spans="1:29">
      <c r="A5" s="39" t="s">
        <v>36</v>
      </c>
      <c r="B5" s="41">
        <v>0.15110000000000001</v>
      </c>
      <c r="C5" s="22">
        <v>2.4109999999999999E-2</v>
      </c>
      <c r="D5" s="41">
        <v>0.35322999999999999</v>
      </c>
      <c r="E5" s="41">
        <v>0.83935999999999999</v>
      </c>
      <c r="F5" s="41">
        <v>0.34571000000000002</v>
      </c>
      <c r="G5" s="22">
        <v>0.10537000000000001</v>
      </c>
      <c r="H5" s="41">
        <v>0.45752999999999999</v>
      </c>
      <c r="I5" s="22">
        <v>1.3770100000000001</v>
      </c>
      <c r="J5" s="41"/>
      <c r="K5" s="41"/>
      <c r="L5" s="41"/>
      <c r="M5" s="41"/>
      <c r="N5" s="41"/>
      <c r="O5" s="44">
        <v>0.35323417054564993</v>
      </c>
      <c r="P5" s="44">
        <v>0.83936428117338036</v>
      </c>
      <c r="Q5" s="44">
        <v>0.19131335229175495</v>
      </c>
      <c r="R5" s="44">
        <v>2.9254466367756637E-2</v>
      </c>
      <c r="S5" s="22"/>
      <c r="T5" s="15"/>
      <c r="V5" s="7"/>
      <c r="W5" s="8"/>
      <c r="X5" s="8"/>
      <c r="Y5" s="8"/>
      <c r="Z5" s="8"/>
      <c r="AA5" s="8"/>
      <c r="AB5" s="8"/>
      <c r="AC5" s="8"/>
    </row>
    <row r="6" spans="1:29">
      <c r="A6" s="39" t="s">
        <v>38</v>
      </c>
      <c r="B6" s="22">
        <v>0.47583999999999999</v>
      </c>
      <c r="C6" s="22">
        <v>0.10032000000000001</v>
      </c>
      <c r="D6" s="22">
        <v>0.29453000000000001</v>
      </c>
      <c r="E6" s="22">
        <v>0.97836999999999996</v>
      </c>
      <c r="F6" s="22">
        <v>0.86611000000000005</v>
      </c>
      <c r="G6" s="22">
        <v>0.44145000000000001</v>
      </c>
      <c r="H6" s="22">
        <v>0.25185999999999997</v>
      </c>
      <c r="I6" s="22">
        <v>0.83126</v>
      </c>
      <c r="J6" s="22"/>
      <c r="K6" s="22"/>
      <c r="L6" s="22"/>
      <c r="M6" s="22"/>
      <c r="N6" s="22"/>
      <c r="O6" s="44"/>
      <c r="P6" s="44">
        <v>0.29453248661891374</v>
      </c>
      <c r="Q6" s="44">
        <v>0.97836908194342975</v>
      </c>
      <c r="R6" s="44">
        <v>0.2036230488058354</v>
      </c>
      <c r="S6" s="22">
        <v>3.1560255050519279E-2</v>
      </c>
      <c r="W6" s="20"/>
      <c r="X6" s="8"/>
      <c r="Y6" s="8"/>
      <c r="Z6" s="8"/>
      <c r="AA6" s="8"/>
      <c r="AB6" s="8"/>
      <c r="AC6" s="8"/>
    </row>
    <row r="7" spans="1:29">
      <c r="A7" s="39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44"/>
      <c r="P7" s="44"/>
      <c r="Q7" s="44"/>
      <c r="R7" s="44"/>
      <c r="S7" s="22"/>
      <c r="W7" s="20"/>
      <c r="X7" s="8"/>
      <c r="Y7" s="8"/>
      <c r="Z7" s="8"/>
      <c r="AA7" s="8"/>
      <c r="AB7" s="8"/>
      <c r="AC7" s="8"/>
    </row>
    <row r="8" spans="1:29">
      <c r="A8" s="39" t="s">
        <v>37</v>
      </c>
      <c r="B8" s="41">
        <v>4.1910000000000003E-2</v>
      </c>
      <c r="C8" s="22">
        <v>6.6899999999999998E-3</v>
      </c>
      <c r="D8" s="41">
        <v>9.7970000000000002E-2</v>
      </c>
      <c r="E8" s="41">
        <v>0.23280000000000001</v>
      </c>
      <c r="F8" s="41">
        <v>9.5880000000000007E-2</v>
      </c>
      <c r="G8" s="22">
        <v>2.9219999999999999E-2</v>
      </c>
      <c r="H8" s="41">
        <v>0.12690000000000001</v>
      </c>
      <c r="I8" s="22">
        <v>0.38191000000000003</v>
      </c>
      <c r="J8" s="41"/>
      <c r="K8" s="41"/>
      <c r="L8" s="41"/>
      <c r="M8" s="41"/>
      <c r="N8" s="41"/>
      <c r="O8" s="44">
        <v>9.7969531857564032E-2</v>
      </c>
      <c r="P8" s="44">
        <v>0.23279776573566124</v>
      </c>
      <c r="Q8" s="44">
        <v>5.3060777028371434E-2</v>
      </c>
      <c r="R8" s="44">
        <v>8.1137291173294865E-3</v>
      </c>
      <c r="S8" s="22"/>
      <c r="T8" s="15"/>
      <c r="V8" s="7"/>
      <c r="W8" s="8"/>
      <c r="X8" s="8"/>
      <c r="Y8" s="8"/>
      <c r="Z8" s="8"/>
      <c r="AA8" s="8"/>
      <c r="AB8" s="8"/>
      <c r="AC8" s="8"/>
    </row>
    <row r="9" spans="1:29">
      <c r="A9" s="39" t="s">
        <v>39</v>
      </c>
      <c r="B9" s="22">
        <v>8.992E-2</v>
      </c>
      <c r="C9" s="22">
        <v>1.8960000000000001E-2</v>
      </c>
      <c r="D9" s="41">
        <v>5.5660000000000001E-2</v>
      </c>
      <c r="E9" s="41">
        <v>0.18489</v>
      </c>
      <c r="F9" s="22">
        <v>0.16367999999999999</v>
      </c>
      <c r="G9" s="22">
        <v>8.3430000000000004E-2</v>
      </c>
      <c r="H9" s="22">
        <v>4.7600000000000003E-2</v>
      </c>
      <c r="I9" s="22">
        <v>0.15709000000000001</v>
      </c>
      <c r="J9" s="22"/>
      <c r="K9" s="22"/>
      <c r="L9" s="22"/>
      <c r="M9" s="22"/>
      <c r="N9" s="22"/>
      <c r="O9" s="44"/>
      <c r="P9" s="44">
        <v>5.5661408044507497E-2</v>
      </c>
      <c r="Q9" s="44">
        <v>0.18489437723263494</v>
      </c>
      <c r="R9" s="44">
        <v>3.8481139167214864E-2</v>
      </c>
      <c r="S9" s="22">
        <v>5.9643275841031601E-3</v>
      </c>
      <c r="W9" s="20"/>
      <c r="X9" s="8"/>
      <c r="Y9" s="8"/>
      <c r="Z9" s="8"/>
      <c r="AA9" s="8"/>
      <c r="AB9" s="8"/>
      <c r="AC9" s="8"/>
    </row>
    <row r="10" spans="1:29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44"/>
      <c r="P10" s="44"/>
      <c r="Q10" s="44"/>
      <c r="R10" s="44"/>
      <c r="S10" s="22"/>
      <c r="W10" s="20"/>
      <c r="X10" s="8"/>
      <c r="Y10" s="8"/>
      <c r="Z10" s="8"/>
      <c r="AA10" s="8"/>
      <c r="AB10" s="8"/>
      <c r="AC10" s="8"/>
    </row>
    <row r="11" spans="1:29">
      <c r="A11" s="39" t="s">
        <v>50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44"/>
      <c r="P11" s="44"/>
      <c r="Q11" s="44"/>
      <c r="R11" s="44"/>
      <c r="S11" s="22"/>
      <c r="W11" s="20"/>
      <c r="X11" s="8"/>
      <c r="Y11" s="8"/>
      <c r="Z11" s="8"/>
      <c r="AA11" s="8"/>
      <c r="AB11" s="8"/>
      <c r="AC11" s="8"/>
    </row>
    <row r="12" spans="1:29">
      <c r="A12" s="39" t="s">
        <v>51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44"/>
      <c r="P12" s="44"/>
      <c r="Q12" s="44"/>
      <c r="R12" s="44"/>
      <c r="S12" s="22"/>
      <c r="W12" s="20"/>
      <c r="X12" s="21"/>
      <c r="Y12" s="21"/>
      <c r="Z12" s="21"/>
      <c r="AA12" s="21"/>
      <c r="AB12" s="21"/>
      <c r="AC12" s="21"/>
    </row>
    <row r="13" spans="1:29">
      <c r="A13" s="2"/>
      <c r="W13" s="20"/>
      <c r="X13" s="8"/>
      <c r="Y13" s="8"/>
      <c r="Z13" s="8"/>
      <c r="AA13" s="8"/>
      <c r="AB13" s="8"/>
      <c r="AC13" s="8"/>
    </row>
    <row r="14" spans="1:29">
      <c r="W14" s="20"/>
      <c r="X14" s="8"/>
      <c r="Y14" s="8"/>
      <c r="Z14" s="8"/>
      <c r="AA14" s="8"/>
      <c r="AB14" s="8"/>
      <c r="AC14" s="8"/>
    </row>
    <row r="15" spans="1:29">
      <c r="W15" s="20"/>
      <c r="X15" s="8"/>
      <c r="Y15" s="8"/>
      <c r="Z15" s="8"/>
      <c r="AA15" s="8"/>
      <c r="AB15" s="8"/>
      <c r="AC15" s="8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3"/>
  <sheetViews>
    <sheetView tabSelected="1" zoomScale="85" zoomScaleNormal="85" workbookViewId="0">
      <selection activeCell="A32" sqref="A32"/>
    </sheetView>
  </sheetViews>
  <sheetFormatPr defaultRowHeight="13.2"/>
  <cols>
    <col min="1" max="1" width="20.109375" style="15" customWidth="1"/>
    <col min="2" max="14" width="8.88671875" style="15"/>
    <col min="15" max="18" width="8.88671875" style="7"/>
    <col min="19" max="19" width="8.88671875" style="15"/>
    <col min="20" max="21" width="8.88671875" style="7"/>
    <col min="22" max="22" width="8.88671875" style="15"/>
    <col min="23" max="23" width="11" style="11" customWidth="1"/>
    <col min="24" max="24" width="9.6640625" style="15" customWidth="1"/>
    <col min="25" max="25" width="8.88671875" style="15"/>
  </cols>
  <sheetData>
    <row r="1" spans="1:25" ht="52.8">
      <c r="A1" s="12"/>
      <c r="B1" s="12" t="s">
        <v>40</v>
      </c>
      <c r="C1" s="12" t="s">
        <v>41</v>
      </c>
      <c r="D1" s="12" t="s">
        <v>7</v>
      </c>
      <c r="E1" s="12" t="s">
        <v>5</v>
      </c>
      <c r="F1" s="12" t="s">
        <v>46</v>
      </c>
      <c r="G1" s="12" t="s">
        <v>47</v>
      </c>
      <c r="H1" s="12" t="s">
        <v>48</v>
      </c>
      <c r="I1" s="12" t="s">
        <v>49</v>
      </c>
      <c r="J1" s="12"/>
      <c r="K1" s="12"/>
      <c r="L1" s="12"/>
      <c r="M1" s="12"/>
      <c r="N1" s="12"/>
      <c r="O1" s="13" t="s">
        <v>44</v>
      </c>
      <c r="P1" s="13" t="s">
        <v>45</v>
      </c>
      <c r="Q1" s="13" t="s">
        <v>43</v>
      </c>
      <c r="R1" s="13" t="s">
        <v>42</v>
      </c>
      <c r="S1" s="14"/>
      <c r="T1" s="13"/>
      <c r="U1" s="13"/>
      <c r="V1" s="14"/>
      <c r="W1" s="14" t="s">
        <v>56</v>
      </c>
      <c r="X1" s="14" t="s">
        <v>52</v>
      </c>
      <c r="Y1" s="18"/>
    </row>
    <row r="2" spans="1:25">
      <c r="B2" s="23"/>
      <c r="C2" s="23"/>
      <c r="D2" s="23"/>
      <c r="E2" s="23"/>
      <c r="F2" s="23"/>
      <c r="G2" s="23"/>
      <c r="H2" s="23"/>
      <c r="I2" s="23"/>
      <c r="J2" s="8"/>
      <c r="K2" s="8"/>
      <c r="L2" s="8"/>
      <c r="M2" s="8"/>
      <c r="N2" s="8"/>
      <c r="O2" s="24"/>
      <c r="P2" s="24"/>
      <c r="Q2" s="24"/>
      <c r="R2" s="24"/>
      <c r="S2" s="8"/>
      <c r="T2" s="24"/>
      <c r="U2" s="24"/>
      <c r="V2" s="8"/>
      <c r="W2" s="32"/>
      <c r="X2" s="25"/>
      <c r="Y2" s="8"/>
    </row>
    <row r="3" spans="1:25">
      <c r="A3" s="26" t="s">
        <v>57</v>
      </c>
      <c r="B3" s="27">
        <v>0.2592986468225717</v>
      </c>
      <c r="C3" s="27">
        <v>4.8030923852431004E-2</v>
      </c>
      <c r="D3" s="27">
        <v>17.957428591591921</v>
      </c>
      <c r="E3" s="27">
        <v>25.877428327287891</v>
      </c>
      <c r="F3" s="27">
        <v>0.57954817478145848</v>
      </c>
      <c r="G3" s="27">
        <v>0.17719987673418863</v>
      </c>
      <c r="H3" s="27">
        <v>2.2081898280552408</v>
      </c>
      <c r="I3" s="27">
        <v>2.8033268920012833</v>
      </c>
      <c r="J3" s="27"/>
      <c r="K3" s="27"/>
      <c r="L3" s="27"/>
      <c r="M3" s="27"/>
      <c r="N3" s="27"/>
      <c r="O3" s="28">
        <v>2.8332143058776365</v>
      </c>
      <c r="P3" s="28">
        <v>10.753214041573608</v>
      </c>
      <c r="Q3" s="28">
        <v>1.4349590726332946</v>
      </c>
      <c r="R3" s="28">
        <v>0.37413032292227427</v>
      </c>
      <c r="S3" s="27"/>
      <c r="T3" s="28"/>
      <c r="U3" s="28"/>
      <c r="V3" s="27"/>
      <c r="W3" s="29">
        <v>0.23510920522033116</v>
      </c>
      <c r="X3" s="25">
        <v>0.38723885519110107</v>
      </c>
      <c r="Y3" s="25"/>
    </row>
    <row r="4" spans="1:25">
      <c r="A4" s="26" t="s">
        <v>58</v>
      </c>
      <c r="B4" s="27">
        <v>0.21295412313318712</v>
      </c>
      <c r="C4" s="27">
        <v>2.3164032244011607E-2</v>
      </c>
      <c r="D4" s="27">
        <v>1.6431330259565786</v>
      </c>
      <c r="E4" s="27">
        <v>1.7950368511056591</v>
      </c>
      <c r="F4" s="27">
        <v>0.46878996470337758</v>
      </c>
      <c r="G4" s="27">
        <v>0.103080931078848</v>
      </c>
      <c r="H4" s="27">
        <v>0.44567249761570832</v>
      </c>
      <c r="I4" s="27">
        <v>1.3234842076501561</v>
      </c>
      <c r="J4" s="27"/>
      <c r="K4" s="27"/>
      <c r="L4" s="27"/>
      <c r="M4" s="27"/>
      <c r="N4" s="27"/>
      <c r="O4" s="28">
        <v>0.36510779266487176</v>
      </c>
      <c r="P4" s="28">
        <v>0.84629715343823542</v>
      </c>
      <c r="Q4" s="28">
        <v>0.19471129435650808</v>
      </c>
      <c r="R4" s="28">
        <v>2.9457397427785303E-2</v>
      </c>
      <c r="S4" s="27"/>
      <c r="T4" s="28"/>
      <c r="U4" s="28"/>
      <c r="V4" s="27"/>
      <c r="W4" s="29">
        <v>9.7176504287826995E-2</v>
      </c>
      <c r="X4" s="25">
        <v>0.21361003547895779</v>
      </c>
      <c r="Y4" s="25"/>
    </row>
    <row r="5" spans="1:25">
      <c r="A5" s="26" t="s">
        <v>59</v>
      </c>
      <c r="B5" s="27">
        <v>5.6914383418946932E-2</v>
      </c>
      <c r="C5" s="27">
        <v>6.1908480252339847E-3</v>
      </c>
      <c r="D5" s="27">
        <v>0.43914577314447506</v>
      </c>
      <c r="E5" s="27">
        <v>0.47974377810506608</v>
      </c>
      <c r="F5" s="27">
        <v>0.12528938816270629</v>
      </c>
      <c r="G5" s="27">
        <v>2.7549537657621942E-2</v>
      </c>
      <c r="H5" s="27">
        <v>0.11911098519898621</v>
      </c>
      <c r="I5" s="27">
        <v>0.35371603298806165</v>
      </c>
      <c r="J5" s="27"/>
      <c r="K5" s="27"/>
      <c r="L5" s="27"/>
      <c r="M5" s="27"/>
      <c r="N5" s="27"/>
      <c r="O5" s="28">
        <v>9.7579162099517572E-2</v>
      </c>
      <c r="P5" s="28">
        <v>0.22618242825485238</v>
      </c>
      <c r="Q5" s="28">
        <v>5.203878234409598E-2</v>
      </c>
      <c r="R5" s="28">
        <v>7.872820620057756E-3</v>
      </c>
      <c r="S5" s="27"/>
      <c r="T5" s="28"/>
      <c r="U5" s="28"/>
      <c r="V5" s="27"/>
      <c r="W5" s="29">
        <v>2.5971513220672676E-2</v>
      </c>
      <c r="X5" s="25">
        <v>5.7089683367063299E-2</v>
      </c>
      <c r="Y5" s="25"/>
    </row>
    <row r="6" spans="1:25">
      <c r="A6" s="27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0"/>
      <c r="P6" s="30"/>
      <c r="Q6" s="30"/>
      <c r="R6" s="30"/>
      <c r="S6" s="25"/>
      <c r="T6" s="30"/>
      <c r="U6" s="30"/>
      <c r="V6" s="25"/>
      <c r="W6" s="29"/>
      <c r="X6" s="25"/>
      <c r="Y6" s="25"/>
    </row>
    <row r="7" spans="1:25">
      <c r="A7" s="26" t="s">
        <v>60</v>
      </c>
      <c r="B7" s="25">
        <v>0.97973174601949331</v>
      </c>
      <c r="C7" s="25">
        <v>0.20605101267798201</v>
      </c>
      <c r="D7" s="25">
        <v>18.14068955388559</v>
      </c>
      <c r="E7" s="25">
        <v>26.719310628956713</v>
      </c>
      <c r="F7" s="25">
        <v>2.067756342476808</v>
      </c>
      <c r="G7" s="25">
        <v>0.86825949672994751</v>
      </c>
      <c r="H7" s="25">
        <v>2.0818024832626825</v>
      </c>
      <c r="I7" s="25">
        <v>4.1379697733911938</v>
      </c>
      <c r="J7" s="25"/>
      <c r="K7" s="25"/>
      <c r="L7" s="25"/>
      <c r="M7" s="25"/>
      <c r="N7" s="25"/>
      <c r="O7" s="30">
        <v>2.4804481745752414</v>
      </c>
      <c r="P7" s="30">
        <v>11.059069249646365</v>
      </c>
      <c r="Q7" s="30">
        <v>1.6362325005772616</v>
      </c>
      <c r="R7" s="30">
        <v>0.36428621575461417</v>
      </c>
      <c r="S7" s="25"/>
      <c r="T7" s="30"/>
      <c r="U7" s="30"/>
      <c r="V7" s="25"/>
      <c r="W7" s="29">
        <v>0.21763173495825353</v>
      </c>
      <c r="X7" s="25">
        <v>0.43038427702727533</v>
      </c>
      <c r="Y7" s="25"/>
    </row>
    <row r="8" spans="1:25">
      <c r="A8" s="26" t="s">
        <v>61</v>
      </c>
      <c r="B8" s="33">
        <v>0.4673120380807399</v>
      </c>
      <c r="C8" s="34">
        <v>9.8632479549327676E-2</v>
      </c>
      <c r="D8" s="33">
        <v>0.9801294797049328</v>
      </c>
      <c r="E8" s="33">
        <v>1.5067619769557823</v>
      </c>
      <c r="F8" s="33">
        <v>0.85278146856485015</v>
      </c>
      <c r="G8" s="34">
        <v>0.43702258779800862</v>
      </c>
      <c r="H8" s="33">
        <v>0.24852012375521051</v>
      </c>
      <c r="I8" s="34">
        <v>0.82609731543864151</v>
      </c>
      <c r="J8" s="31"/>
      <c r="K8" s="31"/>
      <c r="L8" s="31"/>
      <c r="M8" s="31"/>
      <c r="N8" s="31"/>
      <c r="O8" s="30">
        <v>0.29834215704588091</v>
      </c>
      <c r="P8" s="30">
        <v>0.96149429487723803</v>
      </c>
      <c r="Q8" s="30">
        <v>0.20513144572923317</v>
      </c>
      <c r="R8" s="30">
        <v>3.1001121050249183E-2</v>
      </c>
      <c r="S8" s="25"/>
      <c r="T8" s="25"/>
      <c r="U8" s="30"/>
      <c r="V8" s="30"/>
      <c r="W8" s="25">
        <v>6.6916789234211876E-2</v>
      </c>
      <c r="X8" s="25">
        <v>0.17943311961784447</v>
      </c>
      <c r="Y8" s="25"/>
    </row>
    <row r="9" spans="1:25">
      <c r="A9" s="26" t="s">
        <v>62</v>
      </c>
      <c r="B9" s="25">
        <v>8.6777666945610343E-2</v>
      </c>
      <c r="C9" s="25">
        <v>1.8315591645153555E-2</v>
      </c>
      <c r="D9" s="31">
        <v>0.18200547519110541</v>
      </c>
      <c r="E9" s="31">
        <v>0.27979867486312726</v>
      </c>
      <c r="F9" s="25">
        <v>0.15835754319627279</v>
      </c>
      <c r="G9" s="25">
        <v>8.1153057232161555E-2</v>
      </c>
      <c r="H9" s="25">
        <v>4.6149028424526596E-2</v>
      </c>
      <c r="I9" s="25">
        <v>0.15340242035753324</v>
      </c>
      <c r="J9" s="25"/>
      <c r="K9" s="25"/>
      <c r="L9" s="25"/>
      <c r="M9" s="25"/>
      <c r="N9" s="25"/>
      <c r="O9" s="30">
        <v>5.5400747745105977E-2</v>
      </c>
      <c r="P9" s="30">
        <v>0.17854500824253475</v>
      </c>
      <c r="Q9" s="30">
        <v>3.8091953185437517E-2</v>
      </c>
      <c r="R9" s="30">
        <v>5.7567636572937435E-3</v>
      </c>
      <c r="S9" s="25"/>
      <c r="T9" s="30"/>
      <c r="U9" s="30"/>
      <c r="V9" s="25"/>
      <c r="W9" s="29">
        <v>1.2426135806569479E-2</v>
      </c>
      <c r="X9" s="25">
        <v>3.3319893827599027E-2</v>
      </c>
      <c r="Y9" s="25"/>
    </row>
    <row r="10" spans="1:25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10"/>
      <c r="P10" s="10"/>
      <c r="Q10" s="10"/>
      <c r="R10" s="10"/>
      <c r="S10" s="8"/>
      <c r="T10" s="10"/>
      <c r="U10" s="10"/>
      <c r="V10" s="8"/>
      <c r="W10" s="20"/>
      <c r="X10" s="8"/>
      <c r="Y10" s="8"/>
    </row>
    <row r="11" spans="1:25">
      <c r="W11" s="20"/>
      <c r="X11" s="8"/>
      <c r="Y11" s="8"/>
    </row>
    <row r="12" spans="1:25">
      <c r="A12" s="4" t="s">
        <v>63</v>
      </c>
      <c r="W12" s="20"/>
      <c r="X12" s="21"/>
      <c r="Y12" s="21"/>
    </row>
    <row r="13" spans="1:25">
      <c r="A13" s="4" t="s">
        <v>64</v>
      </c>
      <c r="Y13" s="8"/>
    </row>
    <row r="14" spans="1:25">
      <c r="Y14" s="8"/>
    </row>
    <row r="15" spans="1:25">
      <c r="A15" s="5" t="s">
        <v>50</v>
      </c>
      <c r="Y15" s="8"/>
    </row>
    <row r="16" spans="1:25">
      <c r="A16" s="5" t="s">
        <v>51</v>
      </c>
    </row>
    <row r="18" spans="1:25">
      <c r="A18" s="26" t="s">
        <v>57</v>
      </c>
      <c r="B18" s="27">
        <v>0.2592986468225717</v>
      </c>
      <c r="C18" s="27">
        <v>4.8030923852431004E-2</v>
      </c>
      <c r="D18" s="27">
        <v>17.957428591591921</v>
      </c>
      <c r="E18" s="27">
        <v>25.877428327287891</v>
      </c>
      <c r="F18" s="27">
        <v>0.57954817478145848</v>
      </c>
      <c r="G18" s="27">
        <v>0.17719987673418863</v>
      </c>
      <c r="H18" s="27">
        <v>2.2081898280552408</v>
      </c>
      <c r="I18" s="27">
        <v>2.8033268920012833</v>
      </c>
      <c r="J18" s="27"/>
      <c r="K18" s="27"/>
      <c r="L18" s="27"/>
      <c r="M18" s="27"/>
      <c r="N18" s="27"/>
      <c r="O18" s="28">
        <v>2.8332143058776365</v>
      </c>
      <c r="P18" s="28">
        <v>10.753214041573608</v>
      </c>
      <c r="Q18" s="28">
        <v>1.4349590726332946</v>
      </c>
      <c r="R18" s="28">
        <v>0.37413032292227427</v>
      </c>
      <c r="S18" s="27"/>
      <c r="T18" s="28"/>
      <c r="U18" s="28"/>
      <c r="V18" s="27"/>
      <c r="W18" s="29">
        <v>0.23510920522033116</v>
      </c>
      <c r="X18" s="25">
        <v>0.38723885519110107</v>
      </c>
      <c r="Y18" s="25"/>
    </row>
    <row r="19" spans="1:25">
      <c r="A19" s="26" t="s">
        <v>60</v>
      </c>
      <c r="B19" s="25">
        <v>0.97973174601949331</v>
      </c>
      <c r="C19" s="25">
        <v>0.20605101267798201</v>
      </c>
      <c r="D19" s="25">
        <v>18.14068955388559</v>
      </c>
      <c r="E19" s="25">
        <v>26.719310628956713</v>
      </c>
      <c r="F19" s="25">
        <v>2.067756342476808</v>
      </c>
      <c r="G19" s="25">
        <v>0.86825949672994751</v>
      </c>
      <c r="H19" s="25">
        <v>2.0818024832626825</v>
      </c>
      <c r="I19" s="25">
        <v>4.1379697733911938</v>
      </c>
      <c r="J19" s="25"/>
      <c r="K19" s="25"/>
      <c r="L19" s="25"/>
      <c r="M19" s="25"/>
      <c r="N19" s="25"/>
      <c r="O19" s="30">
        <v>2.4804481745752414</v>
      </c>
      <c r="P19" s="30">
        <v>11.059069249646365</v>
      </c>
      <c r="Q19" s="30">
        <v>1.6362325005772616</v>
      </c>
      <c r="R19" s="30">
        <v>0.36428621575461417</v>
      </c>
      <c r="S19" s="25"/>
      <c r="T19" s="30"/>
      <c r="U19" s="30"/>
      <c r="V19" s="25"/>
      <c r="W19" s="29">
        <v>0.21763173495825353</v>
      </c>
      <c r="X19" s="25">
        <v>0.43038427702727533</v>
      </c>
      <c r="Y19" s="25"/>
    </row>
    <row r="21" spans="1:25">
      <c r="A21" s="2" t="s">
        <v>63</v>
      </c>
    </row>
    <row r="22" spans="1:25">
      <c r="A22" s="2" t="s">
        <v>64</v>
      </c>
    </row>
    <row r="29" spans="1:25">
      <c r="A29" s="5"/>
    </row>
    <row r="30" spans="1:25">
      <c r="A30" s="5"/>
    </row>
    <row r="31" spans="1:25">
      <c r="A31" s="2"/>
    </row>
    <row r="32" spans="1:25">
      <c r="A32" s="5"/>
    </row>
    <row r="33" spans="1:1">
      <c r="A33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cc6</vt:lpstr>
      <vt:lpstr>cc3</vt:lpstr>
      <vt:lpstr>cc3&amp;6</vt:lpstr>
      <vt:lpstr>SUMMARY</vt:lpstr>
      <vt:lpstr>B</vt:lpstr>
      <vt:lpstr>peak1</vt:lpstr>
    </vt:vector>
  </TitlesOfParts>
  <Company>UHN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Lijun Li</dc:creator>
  <cp:lastModifiedBy>Sasha</cp:lastModifiedBy>
  <dcterms:created xsi:type="dcterms:W3CDTF">2015-08-04T20:47:46Z</dcterms:created>
  <dcterms:modified xsi:type="dcterms:W3CDTF">2016-10-18T22:07:36Z</dcterms:modified>
</cp:coreProperties>
</file>